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例）3分20秒2→32020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  <comment ref="O4" authorId="1">
      <text>
        <r>
          <rPr>
            <b/>
            <sz val="9"/>
            <rFont val="ＭＳ Ｐゴシック"/>
            <family val="3"/>
          </rPr>
          <t>最高記録を1/100秒まで入力
例）4分10秒2→41020</t>
        </r>
      </text>
    </comment>
    <comment ref="O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<sst xmlns="http://schemas.openxmlformats.org/spreadsheetml/2006/main" count="394" uniqueCount="183">
  <si>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</si>
  <si>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</si>
  <si>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</si>
  <si>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</si>
  <si>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</si>
  <si>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</si>
  <si>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</si>
  <si>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</si>
  <si>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</si>
  <si>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</si>
  <si>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</si>
  <si>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</si>
  <si>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</si>
  <si>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</si>
  <si>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</si>
  <si>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</si>
  <si>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</si>
  <si>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</si>
  <si>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</si>
  <si>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</si>
  <si>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</si>
  <si>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</si>
  <si>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</si>
  <si>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</si>
  <si>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</si>
  <si>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</si>
  <si>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</si>
  <si>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</si>
  <si>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</si>
  <si>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</si>
  <si>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</si>
  <si>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</si>
  <si>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</si>
  <si>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</si>
  <si>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</si>
  <si>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</si>
  <si>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</si>
  <si>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</si>
  <si>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</si>
  <si>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</si>
  <si>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</si>
  <si>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</si>
  <si>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</si>
  <si>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</si>
  <si>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</si>
  <si>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</si>
  <si>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</si>
  <si>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</si>
  <si>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</si>
  <si>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</si>
  <si>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</si>
  <si>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</si>
  <si>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</si>
  <si>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</si>
  <si>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</si>
  <si>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</si>
  <si>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</si>
  <si>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</si>
  <si>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</si>
  <si>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</si>
  <si>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</si>
  <si>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</si>
  <si>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</si>
  <si>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</si>
  <si>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</si>
  <si>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</si>
  <si>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</si>
  <si>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</si>
  <si>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</si>
  <si>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</si>
  <si>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</si>
  <si>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</si>
  <si>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</si>
  <si>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</si>
  <si>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</si>
  <si>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</si>
  <si>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</si>
  <si>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</si>
  <si>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</si>
  <si>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</si>
  <si>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</si>
  <si>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</si>
  <si>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</si>
  <si>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</si>
  <si>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</si>
  <si>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</si>
  <si>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</si>
  <si>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</si>
  <si>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</si>
  <si>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</si>
  <si>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</si>
  <si>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</si>
  <si>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</si>
  <si>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</si>
  <si>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</si>
  <si>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</si>
  <si>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</si>
  <si>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</si>
  <si>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</si>
  <si>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</si>
  <si>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</si>
  <si>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</si>
  <si>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</si>
  <si>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</si>
  <si>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</si>
  <si>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</si>
  <si>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</si>
  <si>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</si>
  <si>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</si>
  <si>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</si>
  <si>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</si>
  <si>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</si>
  <si>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</si>
  <si>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</si>
  <si>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</si>
  <si>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</si>
  <si>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</si>
  <si>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</si>
  <si>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</si>
  <si>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</si>
  <si>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</si>
  <si>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</si>
  <si>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</si>
  <si>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</si>
  <si>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</si>
  <si>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</si>
  <si>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</si>
  <si>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</si>
  <si>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</si>
  <si>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</si>
  <si>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</si>
  <si>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</si>
  <si>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</si>
  <si>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</si>
  <si>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</si>
  <si>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</si>
  <si>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</si>
  <si>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</si>
  <si>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</si>
  <si>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</si>
  <si>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</si>
  <si>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</si>
  <si>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</si>
  <si>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</si>
  <si>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</si>
  <si>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</si>
  <si>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</si>
  <si>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</si>
  <si>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</si>
  <si>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</si>
  <si>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</si>
  <si>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</si>
  <si>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</si>
  <si>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</si>
  <si>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</si>
  <si>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</si>
  <si>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</si>
  <si>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</si>
  <si>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</si>
  <si>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</si>
  <si>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</si>
  <si>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</si>
  <si>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</si>
  <si>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</si>
  <si>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</si>
  <si>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</si>
  <si>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</si>
  <si>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</si>
  <si>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</si>
  <si>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</si>
  <si>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</si>
  <si>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>８００ｍ</t>
  </si>
  <si>
    <t>高１1０ｍH</t>
  </si>
  <si>
    <t>１1０ｍH</t>
  </si>
  <si>
    <t>高１００ｍH</t>
  </si>
  <si>
    <t>８００ｍ</t>
  </si>
  <si>
    <t>１００ｍH</t>
  </si>
  <si>
    <t>1600mR</t>
  </si>
  <si>
    <t>1600mR</t>
  </si>
  <si>
    <t xml:space="preserve">第４３回(２０２４年度)熊本市陸上競技選手権大会
</t>
  </si>
  <si>
    <t>２０２４
男 子</t>
  </si>
  <si>
    <t>２０２４
女 子</t>
  </si>
  <si>
    <t>メールアドレス：  wccym574@yahoo.co.jp   申込担当者　岡部　宛て　　　　　
　    申込期限：　令和６年４月２５日（木）１２：００まで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</si>
</sst>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57" fontId="0" fillId="0" borderId="79" xfId="0" applyNumberForma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8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3" fillId="35" borderId="82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35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1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96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8" xfId="0" applyFont="1" applyFill="1" applyBorder="1" applyAlignment="1">
      <alignment horizontal="center" vertical="center" shrinkToFit="1"/>
    </xf>
    <xf numFmtId="0" fontId="3" fillId="34" borderId="99" xfId="0" applyFont="1" applyFill="1" applyBorder="1" applyAlignment="1">
      <alignment horizontal="center" vertical="center" shrinkToFit="1"/>
    </xf>
    <xf numFmtId="0" fontId="0" fillId="34" borderId="100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70" t="s">
        <v>179</v>
      </c>
      <c r="C1" s="170"/>
      <c r="D1" s="170"/>
      <c r="E1" s="170"/>
      <c r="F1" s="170"/>
      <c r="G1" s="170"/>
      <c r="H1" s="170"/>
      <c r="I1" s="1"/>
      <c r="J1" s="1"/>
      <c r="K1" s="1"/>
      <c r="L1" s="1"/>
    </row>
    <row r="2" spans="1:12" ht="22.5" customHeight="1" thickTop="1">
      <c r="A2" s="1"/>
      <c r="B2" s="164" t="s">
        <v>159</v>
      </c>
      <c r="C2" s="165"/>
      <c r="D2" s="165"/>
      <c r="E2" s="153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6"/>
      <c r="D3" s="91" t="s">
        <v>51</v>
      </c>
      <c r="E3" s="155"/>
      <c r="F3" s="91" t="s">
        <v>57</v>
      </c>
      <c r="G3" s="155" t="s">
        <v>101</v>
      </c>
      <c r="H3" s="6"/>
      <c r="I3" s="1"/>
      <c r="J3" s="1"/>
      <c r="K3" s="1"/>
      <c r="L3" s="1"/>
    </row>
    <row r="4" spans="1:13" ht="22.5" customHeight="1">
      <c r="A4" s="1"/>
      <c r="B4" s="168" t="s">
        <v>162</v>
      </c>
      <c r="C4" s="169"/>
      <c r="D4" s="169"/>
      <c r="E4" s="169"/>
      <c r="F4" s="169"/>
      <c r="G4" s="169"/>
      <c r="H4" s="131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5"/>
      <c r="D6" s="83" t="s">
        <v>41</v>
      </c>
      <c r="E6" s="166"/>
      <c r="F6" s="167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5"/>
      <c r="C8" s="7"/>
      <c r="D8" s="84" t="s">
        <v>161</v>
      </c>
      <c r="E8" s="159"/>
      <c r="F8" s="160"/>
      <c r="G8" s="7"/>
      <c r="H8" s="6"/>
      <c r="I8" s="1"/>
      <c r="J8" s="1"/>
      <c r="K8" s="1"/>
      <c r="L8" s="1"/>
    </row>
    <row r="9" spans="1:12" ht="5.25" customHeight="1">
      <c r="A9" s="1"/>
      <c r="B9" s="85"/>
      <c r="C9" s="7"/>
      <c r="D9" s="84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5"/>
      <c r="D10" s="152" t="s">
        <v>158</v>
      </c>
      <c r="E10" s="159"/>
      <c r="F10" s="160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6"/>
      <c r="C11" s="78"/>
      <c r="D11" s="10"/>
      <c r="E11" s="11"/>
      <c r="F11" s="78"/>
      <c r="G11" s="78"/>
      <c r="H11" s="12"/>
      <c r="I11" s="1"/>
      <c r="J11" s="1"/>
      <c r="K11" s="1"/>
      <c r="L11" s="1"/>
    </row>
    <row r="12" spans="1:12" ht="9.75" customHeight="1" thickTop="1">
      <c r="A12" s="2"/>
      <c r="B12" s="7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2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39" t="s">
        <v>0</v>
      </c>
      <c r="C14" s="39" t="s">
        <v>2</v>
      </c>
      <c r="D14" s="39" t="s">
        <v>1</v>
      </c>
      <c r="E14" s="162" t="s">
        <v>39</v>
      </c>
      <c r="F14" s="162"/>
      <c r="G14" s="2"/>
      <c r="H14" s="2"/>
      <c r="I14" s="2"/>
      <c r="J14" s="2"/>
      <c r="K14" s="2"/>
      <c r="L14" s="2"/>
    </row>
    <row r="15" spans="1:12" ht="14.25">
      <c r="A15" s="2"/>
      <c r="B15" s="39" t="s">
        <v>38</v>
      </c>
      <c r="C15" s="40" t="str">
        <f>E15+F15&amp;"種目×"&amp;M16&amp;"円"</f>
        <v>0種目×0円</v>
      </c>
      <c r="D15" s="41">
        <f>M16*(E15+F15)</f>
        <v>0</v>
      </c>
      <c r="E15" s="87">
        <f>SUM('男子'!R6:R50)</f>
        <v>0</v>
      </c>
      <c r="F15" s="89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0" t="s">
        <v>44</v>
      </c>
      <c r="C16" s="44" t="str">
        <f>E16+F16&amp;"種目×"&amp;M17&amp;"円"</f>
        <v>0種目×0円</v>
      </c>
      <c r="D16" s="45">
        <f>M17*(E16+F16)</f>
        <v>0</v>
      </c>
      <c r="E16" s="88">
        <f>COUNTIF('男子'!T2:T5,"&lt;&gt;0")</f>
        <v>0</v>
      </c>
      <c r="F16" s="90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IF($E$3="小学",700,IF($E$3="中学",1000,IF($E$3="高校",1000,IF($E$3="一般・大学",1100,0))))</f>
        <v>0</v>
      </c>
    </row>
    <row r="17" spans="1:13" ht="15" thickTop="1">
      <c r="A17" s="2"/>
      <c r="B17" s="59" t="s">
        <v>22</v>
      </c>
      <c r="C17" s="42"/>
      <c r="D17" s="43">
        <f>SUM(D15:D16)</f>
        <v>0</v>
      </c>
      <c r="E17" s="163"/>
      <c r="F17" s="163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4"/>
      <c r="C18" s="95"/>
      <c r="D18" s="96"/>
      <c r="E18" s="97"/>
      <c r="F18" s="97"/>
      <c r="G18" s="2"/>
      <c r="H18" s="2"/>
      <c r="I18" s="2"/>
      <c r="J18" s="2"/>
      <c r="K18" s="2"/>
      <c r="L18" s="2"/>
    </row>
    <row r="19" spans="1:12" ht="21.75" customHeight="1" hidden="1">
      <c r="A19" s="104">
        <v>100100</v>
      </c>
      <c r="B19" s="93">
        <f>E3</f>
        <v>0</v>
      </c>
      <c r="C19" s="93">
        <f>C3</f>
        <v>0</v>
      </c>
      <c r="D19" s="93" t="str">
        <f>E6&amp;"("&amp;C10&amp;")"</f>
        <v>()</v>
      </c>
      <c r="E19" s="154" t="str">
        <f>E8&amp;"("&amp;E10&amp;")"</f>
        <v>()</v>
      </c>
      <c r="F19" s="98">
        <f>E15</f>
        <v>0</v>
      </c>
      <c r="G19" s="99">
        <f>F15</f>
        <v>0</v>
      </c>
      <c r="H19" s="98">
        <f>E16</f>
        <v>0</v>
      </c>
      <c r="I19" s="99">
        <f>F16</f>
        <v>0</v>
      </c>
      <c r="J19" s="100">
        <f>D17</f>
        <v>0</v>
      </c>
      <c r="K19" s="93" t="str">
        <f>G3</f>
        <v>熊　本</v>
      </c>
      <c r="L19" s="2"/>
    </row>
    <row r="20" spans="1:12" ht="27.75" customHeight="1">
      <c r="A20" s="93"/>
      <c r="B20" s="103" t="s">
        <v>46</v>
      </c>
      <c r="C20" s="172" t="s">
        <v>47</v>
      </c>
      <c r="D20" s="173"/>
      <c r="E20" s="173"/>
      <c r="F20" s="173"/>
      <c r="G20" s="173"/>
      <c r="H20" s="173"/>
      <c r="I20" s="99"/>
      <c r="J20" s="100"/>
      <c r="K20" s="93"/>
      <c r="L20" s="2"/>
    </row>
    <row r="21" spans="1:12" ht="13.5" customHeight="1">
      <c r="A21" s="93"/>
      <c r="B21" s="102"/>
      <c r="C21" s="157" t="s">
        <v>108</v>
      </c>
      <c r="D21" s="158"/>
      <c r="E21" s="158"/>
      <c r="F21" s="158"/>
      <c r="G21" s="158"/>
      <c r="H21" s="158"/>
      <c r="I21" s="99"/>
      <c r="J21" s="100"/>
      <c r="K21" s="93"/>
      <c r="L21" s="2"/>
    </row>
    <row r="22" spans="1:12" ht="15" customHeight="1">
      <c r="A22" s="93"/>
      <c r="B22" s="102"/>
      <c r="C22" s="157" t="s">
        <v>48</v>
      </c>
      <c r="D22" s="158"/>
      <c r="E22" s="158"/>
      <c r="F22" s="158"/>
      <c r="G22" s="158"/>
      <c r="H22" s="158"/>
      <c r="I22" s="99"/>
      <c r="J22" s="100"/>
      <c r="K22" s="93"/>
      <c r="L22" s="2"/>
    </row>
    <row r="23" spans="1:12" ht="30.75" customHeight="1">
      <c r="A23" s="93"/>
      <c r="B23" s="102"/>
      <c r="C23" s="157" t="s">
        <v>109</v>
      </c>
      <c r="D23" s="158"/>
      <c r="E23" s="158"/>
      <c r="F23" s="158"/>
      <c r="G23" s="158"/>
      <c r="H23" s="158"/>
      <c r="I23" s="99"/>
      <c r="J23" s="100"/>
      <c r="K23" s="93"/>
      <c r="L23" s="2"/>
    </row>
    <row r="24" spans="1:12" ht="20.25" customHeight="1">
      <c r="A24" s="93"/>
      <c r="B24" s="102"/>
      <c r="C24" s="157" t="s">
        <v>110</v>
      </c>
      <c r="D24" s="158"/>
      <c r="E24" s="158"/>
      <c r="F24" s="158"/>
      <c r="G24" s="158"/>
      <c r="H24" s="158"/>
      <c r="I24" s="99"/>
      <c r="J24" s="100"/>
      <c r="K24" s="93"/>
      <c r="L24" s="2"/>
    </row>
    <row r="25" spans="1:12" ht="15.75" customHeight="1">
      <c r="A25" s="93"/>
      <c r="B25" s="103" t="s">
        <v>49</v>
      </c>
      <c r="C25" s="157" t="s">
        <v>50</v>
      </c>
      <c r="D25" s="158"/>
      <c r="E25" s="158"/>
      <c r="F25" s="158"/>
      <c r="G25" s="158"/>
      <c r="H25" s="158"/>
      <c r="I25" s="99"/>
      <c r="J25" s="100"/>
      <c r="K25" s="93"/>
      <c r="L25" s="2"/>
    </row>
    <row r="26" spans="1:12" ht="4.5" customHeight="1">
      <c r="A26" s="93"/>
      <c r="B26" s="102"/>
      <c r="C26" s="157"/>
      <c r="D26" s="158"/>
      <c r="E26" s="158"/>
      <c r="F26" s="158"/>
      <c r="G26" s="158"/>
      <c r="H26" s="158"/>
      <c r="I26" s="99"/>
      <c r="J26" s="100"/>
      <c r="K26" s="93"/>
      <c r="L26" s="2"/>
    </row>
    <row r="27" spans="1:12" ht="49.5" customHeight="1">
      <c r="A27" s="2"/>
      <c r="B27" s="161" t="s">
        <v>182</v>
      </c>
      <c r="C27" s="161"/>
      <c r="D27" s="161"/>
      <c r="E27" s="161"/>
      <c r="F27" s="161"/>
      <c r="G27" s="161"/>
      <c r="H27" s="161"/>
      <c r="I27" s="161"/>
      <c r="J27" s="2"/>
      <c r="K27" s="2"/>
      <c r="L27" s="2"/>
    </row>
    <row r="28" spans="1:12" ht="84.75" customHeight="1">
      <c r="A28" s="2"/>
      <c r="B28" s="171" t="s">
        <v>107</v>
      </c>
      <c r="C28" s="171"/>
      <c r="D28" s="171"/>
      <c r="E28" s="171"/>
      <c r="F28" s="171"/>
      <c r="G28" s="171"/>
      <c r="H28" s="171"/>
      <c r="I28" s="101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74" t="s">
        <v>180</v>
      </c>
      <c r="B1" s="175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N1" s="33"/>
      <c r="O1" s="33"/>
      <c r="P1" s="33"/>
      <c r="S1" s="82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76"/>
      <c r="B2" s="177"/>
      <c r="C2" s="179" t="str">
        <f>"所属名："&amp;'所属データ'!$C$3</f>
        <v>所属名：</v>
      </c>
      <c r="D2" s="180"/>
      <c r="E2" s="180"/>
      <c r="F2" s="180"/>
      <c r="G2" s="33" t="str">
        <f>"監督名："&amp;'所属データ'!$E$6</f>
        <v>監督名：</v>
      </c>
      <c r="I2" s="33"/>
      <c r="M2" s="81">
        <f>IF(COUNTA(M6:M50)&gt;6,"ﾘﾚｰ人数ｵｰﾊﾞｰ","")</f>
      </c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78"/>
      <c r="B3" s="178"/>
      <c r="C3" s="178"/>
      <c r="D3" s="143"/>
      <c r="E3" s="25"/>
      <c r="F3" s="25"/>
      <c r="G3" s="25"/>
      <c r="H3" s="80"/>
      <c r="I3" s="80"/>
      <c r="M3" s="190" t="s">
        <v>111</v>
      </c>
      <c r="N3" s="191"/>
      <c r="O3" s="192" t="s">
        <v>178</v>
      </c>
      <c r="P3" s="193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86" t="s">
        <v>20</v>
      </c>
      <c r="B4" s="188" t="s">
        <v>33</v>
      </c>
      <c r="C4" s="28" t="s">
        <v>19</v>
      </c>
      <c r="D4" s="28" t="s">
        <v>155</v>
      </c>
      <c r="E4" s="182" t="s">
        <v>23</v>
      </c>
      <c r="F4" s="184" t="s">
        <v>105</v>
      </c>
      <c r="G4" s="181" t="s">
        <v>35</v>
      </c>
      <c r="H4" s="181"/>
      <c r="I4" s="181" t="s">
        <v>54</v>
      </c>
      <c r="J4" s="181"/>
      <c r="K4" s="181" t="s">
        <v>55</v>
      </c>
      <c r="L4" s="181"/>
      <c r="M4" s="137"/>
      <c r="N4" s="137"/>
      <c r="O4" s="137"/>
      <c r="P4" s="138"/>
      <c r="T4" s="25">
        <f>IF(COUNTA(O6:O50)&gt;0,'所属データ'!$E$3&amp;"1600",0)</f>
        <v>0</v>
      </c>
      <c r="U4" s="14">
        <f>'所属データ'!$A$19/100+432000</f>
        <v>433001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87"/>
      <c r="B5" s="189"/>
      <c r="C5" s="38" t="s">
        <v>21</v>
      </c>
      <c r="D5" s="38" t="s">
        <v>21</v>
      </c>
      <c r="E5" s="183"/>
      <c r="F5" s="185"/>
      <c r="G5" s="29" t="s">
        <v>25</v>
      </c>
      <c r="H5" s="30" t="s">
        <v>26</v>
      </c>
      <c r="I5" s="29" t="s">
        <v>25</v>
      </c>
      <c r="J5" s="107" t="s">
        <v>26</v>
      </c>
      <c r="K5" s="29" t="s">
        <v>25</v>
      </c>
      <c r="L5" s="107" t="s">
        <v>26</v>
      </c>
      <c r="M5" s="111"/>
      <c r="N5" s="111"/>
      <c r="O5" s="111"/>
      <c r="P5" s="139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'所属データ'!$A$19/100+433000</f>
        <v>434001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1">
        <v>1</v>
      </c>
      <c r="B6" s="27"/>
      <c r="C6" s="144"/>
      <c r="D6" s="60"/>
      <c r="E6" s="61"/>
      <c r="F6" s="146" t="str">
        <f>'所属データ'!$G$3</f>
        <v>熊　本</v>
      </c>
      <c r="G6" s="31"/>
      <c r="H6" s="34"/>
      <c r="I6" s="31"/>
      <c r="J6" s="34"/>
      <c r="K6" s="31"/>
      <c r="L6" s="34"/>
      <c r="M6" s="105"/>
      <c r="N6" s="114"/>
      <c r="O6" s="105"/>
      <c r="P6" s="116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6"/>
      <c r="AG6" s="17"/>
      <c r="AH6" s="17"/>
      <c r="AI6" s="17"/>
      <c r="AJ6" s="17"/>
      <c r="AK6" s="17"/>
    </row>
    <row r="7" spans="1:22" ht="14.25" customHeight="1">
      <c r="A7" s="72">
        <v>2</v>
      </c>
      <c r="B7" s="27"/>
      <c r="C7" s="144"/>
      <c r="D7" s="60"/>
      <c r="E7" s="61"/>
      <c r="F7" s="132" t="str">
        <f>'所属データ'!$G$3</f>
        <v>熊　本</v>
      </c>
      <c r="G7" s="31"/>
      <c r="H7" s="34"/>
      <c r="I7" s="31"/>
      <c r="J7" s="34"/>
      <c r="K7" s="31"/>
      <c r="L7" s="34"/>
      <c r="M7" s="105"/>
      <c r="N7" s="114"/>
      <c r="O7" s="105"/>
      <c r="P7" s="116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2">
        <v>3</v>
      </c>
      <c r="B8" s="27"/>
      <c r="C8" s="144"/>
      <c r="D8" s="60"/>
      <c r="E8" s="61"/>
      <c r="F8" s="132" t="str">
        <f>'所属データ'!$G$3</f>
        <v>熊　本</v>
      </c>
      <c r="G8" s="31"/>
      <c r="H8" s="34"/>
      <c r="I8" s="31"/>
      <c r="J8" s="34"/>
      <c r="K8" s="31"/>
      <c r="L8" s="34"/>
      <c r="M8" s="105"/>
      <c r="N8" s="114"/>
      <c r="O8" s="105"/>
      <c r="P8" s="116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2">
        <v>4</v>
      </c>
      <c r="B9" s="27"/>
      <c r="C9" s="60"/>
      <c r="D9" s="60"/>
      <c r="E9" s="61"/>
      <c r="F9" s="132" t="str">
        <f>'所属データ'!$G$3</f>
        <v>熊　本</v>
      </c>
      <c r="G9" s="31"/>
      <c r="H9" s="34"/>
      <c r="I9" s="31"/>
      <c r="J9" s="34"/>
      <c r="K9" s="31"/>
      <c r="L9" s="34"/>
      <c r="M9" s="105"/>
      <c r="N9" s="114"/>
      <c r="O9" s="105"/>
      <c r="P9" s="116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3">
        <v>5</v>
      </c>
      <c r="B10" s="37"/>
      <c r="C10" s="145"/>
      <c r="D10" s="62"/>
      <c r="E10" s="63"/>
      <c r="F10" s="133" t="str">
        <f>'所属データ'!$G$3</f>
        <v>熊　本</v>
      </c>
      <c r="G10" s="32"/>
      <c r="H10" s="35"/>
      <c r="I10" s="32"/>
      <c r="J10" s="35"/>
      <c r="K10" s="32"/>
      <c r="L10" s="35"/>
      <c r="M10" s="106"/>
      <c r="N10" s="115"/>
      <c r="O10" s="106"/>
      <c r="P10" s="117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1">
        <v>6</v>
      </c>
      <c r="B11" s="27"/>
      <c r="C11" s="144"/>
      <c r="D11" s="60"/>
      <c r="E11" s="61"/>
      <c r="F11" s="132" t="str">
        <f>'所属データ'!$G$3</f>
        <v>熊　本</v>
      </c>
      <c r="G11" s="31"/>
      <c r="H11" s="34"/>
      <c r="I11" s="31"/>
      <c r="J11" s="34"/>
      <c r="K11" s="31"/>
      <c r="L11" s="34"/>
      <c r="M11" s="105"/>
      <c r="N11" s="114"/>
      <c r="O11" s="105"/>
      <c r="P11" s="116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2">
        <v>7</v>
      </c>
      <c r="B12" s="27"/>
      <c r="C12" s="144"/>
      <c r="D12" s="60"/>
      <c r="E12" s="61"/>
      <c r="F12" s="132" t="str">
        <f>'所属データ'!$G$3</f>
        <v>熊　本</v>
      </c>
      <c r="G12" s="31"/>
      <c r="H12" s="34"/>
      <c r="I12" s="31"/>
      <c r="J12" s="34"/>
      <c r="K12" s="31"/>
      <c r="L12" s="34"/>
      <c r="M12" s="105"/>
      <c r="N12" s="114"/>
      <c r="O12" s="105"/>
      <c r="P12" s="116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2">
        <v>8</v>
      </c>
      <c r="B13" s="27"/>
      <c r="C13" s="144"/>
      <c r="D13" s="60"/>
      <c r="E13" s="61"/>
      <c r="F13" s="132" t="str">
        <f>'所属データ'!$G$3</f>
        <v>熊　本</v>
      </c>
      <c r="G13" s="31"/>
      <c r="H13" s="34"/>
      <c r="I13" s="31"/>
      <c r="J13" s="34"/>
      <c r="K13" s="31"/>
      <c r="L13" s="34"/>
      <c r="M13" s="105"/>
      <c r="N13" s="114"/>
      <c r="O13" s="105"/>
      <c r="P13" s="116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2">
        <v>9</v>
      </c>
      <c r="B14" s="27"/>
      <c r="C14" s="144"/>
      <c r="D14" s="60"/>
      <c r="E14" s="61"/>
      <c r="F14" s="132" t="str">
        <f>'所属データ'!$G$3</f>
        <v>熊　本</v>
      </c>
      <c r="G14" s="31"/>
      <c r="H14" s="34"/>
      <c r="I14" s="31"/>
      <c r="J14" s="34"/>
      <c r="K14" s="31"/>
      <c r="L14" s="34"/>
      <c r="M14" s="105"/>
      <c r="N14" s="114"/>
      <c r="O14" s="105"/>
      <c r="P14" s="116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3">
        <v>10</v>
      </c>
      <c r="B15" s="37"/>
      <c r="C15" s="145"/>
      <c r="D15" s="62"/>
      <c r="E15" s="63"/>
      <c r="F15" s="133" t="str">
        <f>'所属データ'!$G$3</f>
        <v>熊　本</v>
      </c>
      <c r="G15" s="32"/>
      <c r="H15" s="35"/>
      <c r="I15" s="32"/>
      <c r="J15" s="35"/>
      <c r="K15" s="32"/>
      <c r="L15" s="35"/>
      <c r="M15" s="106"/>
      <c r="N15" s="115"/>
      <c r="O15" s="106"/>
      <c r="P15" s="117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1">
        <v>11</v>
      </c>
      <c r="B16" s="27"/>
      <c r="C16" s="60"/>
      <c r="D16" s="60"/>
      <c r="E16" s="61"/>
      <c r="F16" s="132" t="str">
        <f>'所属データ'!$G$3</f>
        <v>熊　本</v>
      </c>
      <c r="G16" s="31"/>
      <c r="H16" s="34"/>
      <c r="I16" s="31"/>
      <c r="J16" s="34"/>
      <c r="K16" s="31"/>
      <c r="L16" s="34"/>
      <c r="M16" s="105"/>
      <c r="N16" s="114"/>
      <c r="O16" s="105"/>
      <c r="P16" s="116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2">
        <v>12</v>
      </c>
      <c r="B17" s="27"/>
      <c r="C17" s="60"/>
      <c r="D17" s="60"/>
      <c r="E17" s="61"/>
      <c r="F17" s="132" t="str">
        <f>'所属データ'!$G$3</f>
        <v>熊　本</v>
      </c>
      <c r="G17" s="31"/>
      <c r="H17" s="34"/>
      <c r="I17" s="31"/>
      <c r="J17" s="34"/>
      <c r="K17" s="31"/>
      <c r="L17" s="34"/>
      <c r="M17" s="105"/>
      <c r="N17" s="114"/>
      <c r="O17" s="105"/>
      <c r="P17" s="116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2">
        <v>13</v>
      </c>
      <c r="B18" s="27"/>
      <c r="C18" s="60"/>
      <c r="D18" s="60"/>
      <c r="E18" s="61"/>
      <c r="F18" s="132" t="str">
        <f>'所属データ'!$G$3</f>
        <v>熊　本</v>
      </c>
      <c r="G18" s="31"/>
      <c r="H18" s="34"/>
      <c r="I18" s="31"/>
      <c r="J18" s="34"/>
      <c r="K18" s="31"/>
      <c r="L18" s="34"/>
      <c r="M18" s="105"/>
      <c r="N18" s="114"/>
      <c r="O18" s="105"/>
      <c r="P18" s="116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2">
        <v>14</v>
      </c>
      <c r="B19" s="27"/>
      <c r="C19" s="60"/>
      <c r="D19" s="60"/>
      <c r="E19" s="61"/>
      <c r="F19" s="132" t="str">
        <f>'所属データ'!$G$3</f>
        <v>熊　本</v>
      </c>
      <c r="G19" s="31"/>
      <c r="H19" s="34"/>
      <c r="I19" s="31"/>
      <c r="J19" s="34"/>
      <c r="K19" s="31"/>
      <c r="L19" s="34"/>
      <c r="M19" s="105"/>
      <c r="N19" s="114"/>
      <c r="O19" s="105"/>
      <c r="P19" s="116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3">
        <v>15</v>
      </c>
      <c r="B20" s="37"/>
      <c r="C20" s="62"/>
      <c r="D20" s="62"/>
      <c r="E20" s="63"/>
      <c r="F20" s="133" t="str">
        <f>'所属データ'!$G$3</f>
        <v>熊　本</v>
      </c>
      <c r="G20" s="32"/>
      <c r="H20" s="35"/>
      <c r="I20" s="32"/>
      <c r="J20" s="35"/>
      <c r="K20" s="32"/>
      <c r="L20" s="35"/>
      <c r="M20" s="106"/>
      <c r="N20" s="115"/>
      <c r="O20" s="106"/>
      <c r="P20" s="117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1">
        <v>16</v>
      </c>
      <c r="B21" s="27"/>
      <c r="C21" s="60"/>
      <c r="D21" s="60"/>
      <c r="E21" s="61"/>
      <c r="F21" s="132" t="str">
        <f>'所属データ'!$G$3</f>
        <v>熊　本</v>
      </c>
      <c r="G21" s="31"/>
      <c r="H21" s="34"/>
      <c r="I21" s="31"/>
      <c r="J21" s="34"/>
      <c r="K21" s="31"/>
      <c r="L21" s="34"/>
      <c r="M21" s="105"/>
      <c r="N21" s="114"/>
      <c r="O21" s="105"/>
      <c r="P21" s="116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2">
        <v>17</v>
      </c>
      <c r="B22" s="27"/>
      <c r="C22" s="60"/>
      <c r="D22" s="60"/>
      <c r="E22" s="61"/>
      <c r="F22" s="132" t="str">
        <f>'所属データ'!$G$3</f>
        <v>熊　本</v>
      </c>
      <c r="G22" s="31"/>
      <c r="H22" s="34"/>
      <c r="I22" s="31"/>
      <c r="J22" s="34"/>
      <c r="K22" s="31"/>
      <c r="L22" s="34"/>
      <c r="M22" s="105"/>
      <c r="N22" s="114"/>
      <c r="O22" s="105"/>
      <c r="P22" s="116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2">
        <v>18</v>
      </c>
      <c r="B23" s="27"/>
      <c r="C23" s="60"/>
      <c r="D23" s="60"/>
      <c r="E23" s="61"/>
      <c r="F23" s="132" t="str">
        <f>'所属データ'!$G$3</f>
        <v>熊　本</v>
      </c>
      <c r="G23" s="31"/>
      <c r="H23" s="34"/>
      <c r="I23" s="31"/>
      <c r="J23" s="34"/>
      <c r="K23" s="31"/>
      <c r="L23" s="34"/>
      <c r="M23" s="105"/>
      <c r="N23" s="114"/>
      <c r="O23" s="105"/>
      <c r="P23" s="116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2">
        <v>19</v>
      </c>
      <c r="B24" s="27"/>
      <c r="C24" s="60"/>
      <c r="D24" s="60"/>
      <c r="E24" s="61"/>
      <c r="F24" s="132" t="str">
        <f>'所属データ'!$G$3</f>
        <v>熊　本</v>
      </c>
      <c r="G24" s="31"/>
      <c r="H24" s="34"/>
      <c r="I24" s="31"/>
      <c r="J24" s="34"/>
      <c r="K24" s="31"/>
      <c r="L24" s="34"/>
      <c r="M24" s="105"/>
      <c r="N24" s="114"/>
      <c r="O24" s="105"/>
      <c r="P24" s="116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3">
        <v>20</v>
      </c>
      <c r="B25" s="37"/>
      <c r="C25" s="62"/>
      <c r="D25" s="62"/>
      <c r="E25" s="63"/>
      <c r="F25" s="133" t="str">
        <f>'所属データ'!$G$3</f>
        <v>熊　本</v>
      </c>
      <c r="G25" s="32"/>
      <c r="H25" s="35"/>
      <c r="I25" s="32"/>
      <c r="J25" s="35"/>
      <c r="K25" s="32"/>
      <c r="L25" s="35"/>
      <c r="M25" s="106"/>
      <c r="N25" s="115"/>
      <c r="O25" s="106"/>
      <c r="P25" s="117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1">
        <v>21</v>
      </c>
      <c r="B26" s="27"/>
      <c r="C26" s="60"/>
      <c r="D26" s="60"/>
      <c r="E26" s="61"/>
      <c r="F26" s="132" t="str">
        <f>'所属データ'!$G$3</f>
        <v>熊　本</v>
      </c>
      <c r="G26" s="31"/>
      <c r="H26" s="34"/>
      <c r="I26" s="31"/>
      <c r="J26" s="34"/>
      <c r="K26" s="31"/>
      <c r="L26" s="34"/>
      <c r="M26" s="105"/>
      <c r="N26" s="114"/>
      <c r="O26" s="105"/>
      <c r="P26" s="116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2">
        <v>22</v>
      </c>
      <c r="B27" s="27"/>
      <c r="C27" s="60"/>
      <c r="D27" s="60"/>
      <c r="E27" s="61"/>
      <c r="F27" s="132" t="str">
        <f>'所属データ'!$G$3</f>
        <v>熊　本</v>
      </c>
      <c r="G27" s="31"/>
      <c r="H27" s="34"/>
      <c r="I27" s="31"/>
      <c r="J27" s="34"/>
      <c r="K27" s="31"/>
      <c r="L27" s="34"/>
      <c r="M27" s="105"/>
      <c r="N27" s="114"/>
      <c r="O27" s="105"/>
      <c r="P27" s="116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2">
        <v>23</v>
      </c>
      <c r="B28" s="27"/>
      <c r="C28" s="60"/>
      <c r="D28" s="60"/>
      <c r="E28" s="61"/>
      <c r="F28" s="132" t="str">
        <f>'所属データ'!$G$3</f>
        <v>熊　本</v>
      </c>
      <c r="G28" s="31"/>
      <c r="H28" s="34"/>
      <c r="I28" s="31"/>
      <c r="J28" s="34"/>
      <c r="K28" s="31"/>
      <c r="L28" s="34"/>
      <c r="M28" s="105"/>
      <c r="N28" s="114"/>
      <c r="O28" s="105"/>
      <c r="P28" s="116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2">
        <v>24</v>
      </c>
      <c r="B29" s="27"/>
      <c r="C29" s="60"/>
      <c r="D29" s="60"/>
      <c r="E29" s="61"/>
      <c r="F29" s="132" t="str">
        <f>'所属データ'!$G$3</f>
        <v>熊　本</v>
      </c>
      <c r="G29" s="31"/>
      <c r="H29" s="34"/>
      <c r="I29" s="31"/>
      <c r="J29" s="34"/>
      <c r="K29" s="31"/>
      <c r="L29" s="34"/>
      <c r="M29" s="105"/>
      <c r="N29" s="114"/>
      <c r="O29" s="105"/>
      <c r="P29" s="116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3">
        <v>25</v>
      </c>
      <c r="B30" s="37"/>
      <c r="C30" s="62"/>
      <c r="D30" s="62"/>
      <c r="E30" s="63"/>
      <c r="F30" s="133" t="str">
        <f>'所属データ'!$G$3</f>
        <v>熊　本</v>
      </c>
      <c r="G30" s="32"/>
      <c r="H30" s="35"/>
      <c r="I30" s="32"/>
      <c r="J30" s="35"/>
      <c r="K30" s="32"/>
      <c r="L30" s="35"/>
      <c r="M30" s="106"/>
      <c r="N30" s="115"/>
      <c r="O30" s="106"/>
      <c r="P30" s="117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1">
        <v>26</v>
      </c>
      <c r="B31" s="27"/>
      <c r="C31" s="60"/>
      <c r="D31" s="60"/>
      <c r="E31" s="61"/>
      <c r="F31" s="132" t="str">
        <f>'所属データ'!$G$3</f>
        <v>熊　本</v>
      </c>
      <c r="G31" s="31"/>
      <c r="H31" s="34"/>
      <c r="I31" s="31"/>
      <c r="J31" s="34"/>
      <c r="K31" s="31"/>
      <c r="L31" s="34"/>
      <c r="M31" s="105"/>
      <c r="N31" s="114"/>
      <c r="O31" s="105"/>
      <c r="P31" s="116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2">
        <v>27</v>
      </c>
      <c r="B32" s="27"/>
      <c r="C32" s="60"/>
      <c r="D32" s="60"/>
      <c r="E32" s="61"/>
      <c r="F32" s="132" t="str">
        <f>'所属データ'!$G$3</f>
        <v>熊　本</v>
      </c>
      <c r="G32" s="31"/>
      <c r="H32" s="34"/>
      <c r="I32" s="31"/>
      <c r="J32" s="34"/>
      <c r="K32" s="31"/>
      <c r="L32" s="34"/>
      <c r="M32" s="105"/>
      <c r="N32" s="114"/>
      <c r="O32" s="105"/>
      <c r="P32" s="116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2">
        <v>28</v>
      </c>
      <c r="B33" s="27"/>
      <c r="C33" s="60"/>
      <c r="D33" s="60"/>
      <c r="E33" s="61"/>
      <c r="F33" s="132" t="str">
        <f>'所属データ'!$G$3</f>
        <v>熊　本</v>
      </c>
      <c r="G33" s="31"/>
      <c r="H33" s="34"/>
      <c r="I33" s="31"/>
      <c r="J33" s="34"/>
      <c r="K33" s="31"/>
      <c r="L33" s="34"/>
      <c r="M33" s="105"/>
      <c r="N33" s="114"/>
      <c r="O33" s="105"/>
      <c r="P33" s="116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2">
        <v>29</v>
      </c>
      <c r="B34" s="27"/>
      <c r="C34" s="60"/>
      <c r="D34" s="60"/>
      <c r="E34" s="61"/>
      <c r="F34" s="132" t="str">
        <f>'所属データ'!$G$3</f>
        <v>熊　本</v>
      </c>
      <c r="G34" s="31"/>
      <c r="H34" s="34"/>
      <c r="I34" s="31"/>
      <c r="J34" s="34"/>
      <c r="K34" s="31"/>
      <c r="L34" s="34"/>
      <c r="M34" s="105"/>
      <c r="N34" s="114"/>
      <c r="O34" s="105"/>
      <c r="P34" s="116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3">
        <v>30</v>
      </c>
      <c r="B35" s="37"/>
      <c r="C35" s="62"/>
      <c r="D35" s="62"/>
      <c r="E35" s="63"/>
      <c r="F35" s="133" t="str">
        <f>'所属データ'!$G$3</f>
        <v>熊　本</v>
      </c>
      <c r="G35" s="32"/>
      <c r="H35" s="35"/>
      <c r="I35" s="32"/>
      <c r="J35" s="35"/>
      <c r="K35" s="32"/>
      <c r="L35" s="35"/>
      <c r="M35" s="106"/>
      <c r="N35" s="115"/>
      <c r="O35" s="106"/>
      <c r="P35" s="117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1">
        <v>31</v>
      </c>
      <c r="B36" s="27"/>
      <c r="C36" s="60"/>
      <c r="D36" s="60"/>
      <c r="E36" s="61"/>
      <c r="F36" s="132" t="str">
        <f>'所属データ'!$G$3</f>
        <v>熊　本</v>
      </c>
      <c r="G36" s="31"/>
      <c r="H36" s="34"/>
      <c r="I36" s="31"/>
      <c r="J36" s="34"/>
      <c r="K36" s="31"/>
      <c r="L36" s="34"/>
      <c r="M36" s="105"/>
      <c r="N36" s="114"/>
      <c r="O36" s="105"/>
      <c r="P36" s="116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2">
        <v>32</v>
      </c>
      <c r="B37" s="27"/>
      <c r="C37" s="60"/>
      <c r="D37" s="60"/>
      <c r="E37" s="61"/>
      <c r="F37" s="132" t="str">
        <f>'所属データ'!$G$3</f>
        <v>熊　本</v>
      </c>
      <c r="G37" s="31"/>
      <c r="H37" s="34"/>
      <c r="I37" s="31"/>
      <c r="J37" s="34"/>
      <c r="K37" s="31"/>
      <c r="L37" s="34"/>
      <c r="M37" s="105"/>
      <c r="N37" s="114"/>
      <c r="O37" s="105"/>
      <c r="P37" s="116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2">
        <v>33</v>
      </c>
      <c r="B38" s="27"/>
      <c r="C38" s="60"/>
      <c r="D38" s="60"/>
      <c r="E38" s="61"/>
      <c r="F38" s="132" t="str">
        <f>'所属データ'!$G$3</f>
        <v>熊　本</v>
      </c>
      <c r="G38" s="31"/>
      <c r="H38" s="34"/>
      <c r="I38" s="31"/>
      <c r="J38" s="34"/>
      <c r="K38" s="31"/>
      <c r="L38" s="34"/>
      <c r="M38" s="105"/>
      <c r="N38" s="114"/>
      <c r="O38" s="105"/>
      <c r="P38" s="116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2">
        <v>34</v>
      </c>
      <c r="B39" s="27"/>
      <c r="C39" s="60"/>
      <c r="D39" s="60"/>
      <c r="E39" s="61"/>
      <c r="F39" s="132" t="str">
        <f>'所属データ'!$G$3</f>
        <v>熊　本</v>
      </c>
      <c r="G39" s="31"/>
      <c r="H39" s="34"/>
      <c r="I39" s="31"/>
      <c r="J39" s="34"/>
      <c r="K39" s="31"/>
      <c r="L39" s="34"/>
      <c r="M39" s="105"/>
      <c r="N39" s="114"/>
      <c r="O39" s="105"/>
      <c r="P39" s="116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3">
        <v>35</v>
      </c>
      <c r="B40" s="37"/>
      <c r="C40" s="62"/>
      <c r="D40" s="62"/>
      <c r="E40" s="63"/>
      <c r="F40" s="133" t="str">
        <f>'所属データ'!$G$3</f>
        <v>熊　本</v>
      </c>
      <c r="G40" s="32"/>
      <c r="H40" s="35"/>
      <c r="I40" s="32"/>
      <c r="J40" s="35"/>
      <c r="K40" s="32"/>
      <c r="L40" s="35"/>
      <c r="M40" s="106"/>
      <c r="N40" s="115"/>
      <c r="O40" s="106"/>
      <c r="P40" s="117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1">
        <v>36</v>
      </c>
      <c r="B41" s="27"/>
      <c r="C41" s="60"/>
      <c r="D41" s="60"/>
      <c r="E41" s="61"/>
      <c r="F41" s="132" t="str">
        <f>'所属データ'!$G$3</f>
        <v>熊　本</v>
      </c>
      <c r="G41" s="31"/>
      <c r="H41" s="34"/>
      <c r="I41" s="31"/>
      <c r="J41" s="34"/>
      <c r="K41" s="31"/>
      <c r="L41" s="34"/>
      <c r="M41" s="105"/>
      <c r="N41" s="114"/>
      <c r="O41" s="105"/>
      <c r="P41" s="116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2">
        <v>37</v>
      </c>
      <c r="B42" s="27"/>
      <c r="C42" s="60"/>
      <c r="D42" s="60"/>
      <c r="E42" s="61"/>
      <c r="F42" s="132" t="str">
        <f>'所属データ'!$G$3</f>
        <v>熊　本</v>
      </c>
      <c r="G42" s="31"/>
      <c r="H42" s="34"/>
      <c r="I42" s="31"/>
      <c r="J42" s="34"/>
      <c r="K42" s="31"/>
      <c r="L42" s="34"/>
      <c r="M42" s="105"/>
      <c r="N42" s="114"/>
      <c r="O42" s="105"/>
      <c r="P42" s="116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2">
        <v>38</v>
      </c>
      <c r="B43" s="27"/>
      <c r="C43" s="60"/>
      <c r="D43" s="60"/>
      <c r="E43" s="61"/>
      <c r="F43" s="132" t="str">
        <f>'所属データ'!$G$3</f>
        <v>熊　本</v>
      </c>
      <c r="G43" s="31"/>
      <c r="H43" s="34"/>
      <c r="I43" s="31"/>
      <c r="J43" s="34"/>
      <c r="K43" s="31"/>
      <c r="L43" s="34"/>
      <c r="M43" s="105"/>
      <c r="N43" s="114"/>
      <c r="O43" s="105"/>
      <c r="P43" s="116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2">
        <v>39</v>
      </c>
      <c r="B44" s="27"/>
      <c r="C44" s="60"/>
      <c r="D44" s="60"/>
      <c r="E44" s="61"/>
      <c r="F44" s="132" t="str">
        <f>'所属データ'!$G$3</f>
        <v>熊　本</v>
      </c>
      <c r="G44" s="31"/>
      <c r="H44" s="34"/>
      <c r="I44" s="31"/>
      <c r="J44" s="34"/>
      <c r="K44" s="31"/>
      <c r="L44" s="34"/>
      <c r="M44" s="105"/>
      <c r="N44" s="114"/>
      <c r="O44" s="105"/>
      <c r="P44" s="116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3">
        <v>40</v>
      </c>
      <c r="B45" s="37"/>
      <c r="C45" s="62"/>
      <c r="D45" s="62"/>
      <c r="E45" s="63"/>
      <c r="F45" s="133" t="str">
        <f>'所属データ'!$G$3</f>
        <v>熊　本</v>
      </c>
      <c r="G45" s="32"/>
      <c r="H45" s="35"/>
      <c r="I45" s="32"/>
      <c r="J45" s="35"/>
      <c r="K45" s="32"/>
      <c r="L45" s="35"/>
      <c r="M45" s="106"/>
      <c r="N45" s="115"/>
      <c r="O45" s="106"/>
      <c r="P45" s="117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1">
        <v>41</v>
      </c>
      <c r="B46" s="27"/>
      <c r="C46" s="60"/>
      <c r="D46" s="60"/>
      <c r="E46" s="61"/>
      <c r="F46" s="132" t="str">
        <f>'所属データ'!$G$3</f>
        <v>熊　本</v>
      </c>
      <c r="G46" s="31"/>
      <c r="H46" s="34"/>
      <c r="I46" s="31"/>
      <c r="J46" s="34"/>
      <c r="K46" s="31"/>
      <c r="L46" s="34"/>
      <c r="M46" s="105"/>
      <c r="N46" s="114"/>
      <c r="O46" s="105"/>
      <c r="P46" s="116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2">
        <v>42</v>
      </c>
      <c r="B47" s="27"/>
      <c r="C47" s="60"/>
      <c r="D47" s="60"/>
      <c r="E47" s="61"/>
      <c r="F47" s="132" t="str">
        <f>'所属データ'!$G$3</f>
        <v>熊　本</v>
      </c>
      <c r="G47" s="31"/>
      <c r="H47" s="34"/>
      <c r="I47" s="31"/>
      <c r="J47" s="34"/>
      <c r="K47" s="31"/>
      <c r="L47" s="34"/>
      <c r="M47" s="105"/>
      <c r="N47" s="114"/>
      <c r="O47" s="105"/>
      <c r="P47" s="116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2">
        <v>43</v>
      </c>
      <c r="B48" s="27"/>
      <c r="C48" s="60"/>
      <c r="D48" s="60"/>
      <c r="E48" s="61"/>
      <c r="F48" s="132" t="str">
        <f>'所属データ'!$G$3</f>
        <v>熊　本</v>
      </c>
      <c r="G48" s="31"/>
      <c r="H48" s="34"/>
      <c r="I48" s="31"/>
      <c r="J48" s="34"/>
      <c r="K48" s="31"/>
      <c r="L48" s="34"/>
      <c r="M48" s="105"/>
      <c r="N48" s="114"/>
      <c r="O48" s="105"/>
      <c r="P48" s="116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2">
        <v>44</v>
      </c>
      <c r="B49" s="27"/>
      <c r="C49" s="60"/>
      <c r="D49" s="60"/>
      <c r="E49" s="61"/>
      <c r="F49" s="132" t="str">
        <f>'所属データ'!$G$3</f>
        <v>熊　本</v>
      </c>
      <c r="G49" s="31"/>
      <c r="H49" s="34"/>
      <c r="I49" s="31"/>
      <c r="J49" s="34"/>
      <c r="K49" s="31"/>
      <c r="L49" s="34"/>
      <c r="M49" s="105"/>
      <c r="N49" s="114"/>
      <c r="O49" s="105"/>
      <c r="P49" s="116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3">
        <v>45</v>
      </c>
      <c r="B50" s="37"/>
      <c r="C50" s="62"/>
      <c r="D50" s="62"/>
      <c r="E50" s="63"/>
      <c r="F50" s="133" t="str">
        <f>'所属データ'!$G$3</f>
        <v>熊　本</v>
      </c>
      <c r="G50" s="32"/>
      <c r="H50" s="35"/>
      <c r="I50" s="32"/>
      <c r="J50" s="35"/>
      <c r="K50" s="32"/>
      <c r="L50" s="35"/>
      <c r="M50" s="106"/>
      <c r="N50" s="115"/>
      <c r="O50" s="106"/>
      <c r="P50" s="117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171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168</v>
      </c>
      <c r="F60" s="15"/>
      <c r="G60" s="13" t="s">
        <v>169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172</v>
      </c>
      <c r="G61" s="13" t="s">
        <v>173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138</v>
      </c>
      <c r="F62" s="15"/>
      <c r="G62" s="13" t="s">
        <v>146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139</v>
      </c>
      <c r="F63" s="15"/>
      <c r="G63" s="13" t="s">
        <v>147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156</v>
      </c>
      <c r="F64" s="15"/>
      <c r="G64" s="13" t="s">
        <v>148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140</v>
      </c>
      <c r="F65" s="15"/>
      <c r="G65" s="13" t="s">
        <v>149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>
      <c r="B70" s="118">
        <f>IF('所属データ'!$E$3="中学",C70,IF('所属データ'!$E$3="高校",E70,G70))</f>
        <v>0</v>
      </c>
      <c r="E70" s="15"/>
      <c r="G70" s="77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>
      <c r="B71" s="118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>
      <c r="B72" s="118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ht="13.5">
      <c r="J79" t="s">
        <v>84</v>
      </c>
    </row>
    <row r="80" ht="13.5"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objects="1" scenarios="1" selectLockedCells="1"/>
  <mergeCells count="12">
    <mergeCell ref="K4:L4"/>
    <mergeCell ref="A4:A5"/>
    <mergeCell ref="B4:B5"/>
    <mergeCell ref="G4:H4"/>
    <mergeCell ref="M3:N3"/>
    <mergeCell ref="O3:P3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4" t="s">
        <v>181</v>
      </c>
      <c r="B1" s="195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S1" s="82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96"/>
      <c r="B2" s="197"/>
      <c r="C2" s="203" t="str">
        <f>"所属名："&amp;'所属データ'!$C$3</f>
        <v>所属名：</v>
      </c>
      <c r="D2" s="204"/>
      <c r="E2" s="205"/>
      <c r="F2" s="205"/>
      <c r="G2" s="33" t="str">
        <f>"監督名："&amp;'所属データ'!$E$6</f>
        <v>監督名：</v>
      </c>
      <c r="I2" s="33"/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98"/>
      <c r="B3" s="198"/>
      <c r="C3" s="198"/>
      <c r="D3" s="143"/>
      <c r="E3" s="25"/>
      <c r="F3" s="25"/>
      <c r="G3" s="25"/>
      <c r="H3" s="80"/>
      <c r="I3" s="25"/>
      <c r="M3" s="212" t="s">
        <v>121</v>
      </c>
      <c r="N3" s="213"/>
      <c r="O3" s="214" t="s">
        <v>177</v>
      </c>
      <c r="P3" s="215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99" t="s">
        <v>14</v>
      </c>
      <c r="B4" s="201" t="s">
        <v>33</v>
      </c>
      <c r="C4" s="46" t="s">
        <v>19</v>
      </c>
      <c r="D4" s="46" t="s">
        <v>155</v>
      </c>
      <c r="E4" s="208" t="s">
        <v>23</v>
      </c>
      <c r="F4" s="210" t="s">
        <v>106</v>
      </c>
      <c r="G4" s="206" t="s">
        <v>35</v>
      </c>
      <c r="H4" s="207"/>
      <c r="I4" s="206" t="s">
        <v>54</v>
      </c>
      <c r="J4" s="207"/>
      <c r="K4" s="206" t="s">
        <v>55</v>
      </c>
      <c r="L4" s="207"/>
      <c r="M4" s="140"/>
      <c r="N4" s="140"/>
      <c r="O4" s="141"/>
      <c r="P4" s="142"/>
      <c r="Q4" s="26"/>
      <c r="R4" s="26"/>
      <c r="T4" s="25">
        <f>IF(COUNTA(O6:O50)&gt;0,'所属データ'!$E$3&amp;"1600",0)</f>
        <v>0</v>
      </c>
      <c r="U4" s="14">
        <f>'所属データ'!$A$19/100+436000</f>
        <v>437001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0"/>
      <c r="B5" s="202"/>
      <c r="C5" s="47" t="s">
        <v>21</v>
      </c>
      <c r="D5" s="47" t="s">
        <v>21</v>
      </c>
      <c r="E5" s="209"/>
      <c r="F5" s="211"/>
      <c r="G5" s="48" t="s">
        <v>25</v>
      </c>
      <c r="H5" s="49" t="s">
        <v>26</v>
      </c>
      <c r="I5" s="48" t="s">
        <v>25</v>
      </c>
      <c r="J5" s="49" t="s">
        <v>26</v>
      </c>
      <c r="K5" s="48" t="s">
        <v>25</v>
      </c>
      <c r="L5" s="49" t="s">
        <v>26</v>
      </c>
      <c r="M5" s="110"/>
      <c r="N5" s="110"/>
      <c r="O5" s="113"/>
      <c r="P5" s="112"/>
      <c r="Q5" s="26">
        <f>COUNTA(C6:C50)</f>
        <v>0</v>
      </c>
      <c r="R5" s="26"/>
      <c r="T5" s="25">
        <f>IF(COUNTA(P6:P50)&gt;0,'所属データ'!$E$3&amp;"1600",0)</f>
        <v>0</v>
      </c>
      <c r="U5" s="14">
        <f>'所属データ'!$A$19/100+437000</f>
        <v>438001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4">
        <v>1</v>
      </c>
      <c r="B6" s="50"/>
      <c r="C6" s="147"/>
      <c r="D6" s="64"/>
      <c r="E6" s="65"/>
      <c r="F6" s="134" t="str">
        <f>'所属データ'!$G$3</f>
        <v>熊　本</v>
      </c>
      <c r="G6" s="53"/>
      <c r="H6" s="54"/>
      <c r="I6" s="53"/>
      <c r="J6" s="54"/>
      <c r="K6" s="53"/>
      <c r="L6" s="54"/>
      <c r="M6" s="128"/>
      <c r="N6" s="150"/>
      <c r="O6" s="120"/>
      <c r="P6" s="121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6"/>
      <c r="AG6" s="17"/>
      <c r="AH6" s="17"/>
      <c r="AI6" s="17"/>
      <c r="AJ6" s="17"/>
      <c r="AK6" s="17"/>
    </row>
    <row r="7" spans="1:23" ht="14.25" customHeight="1">
      <c r="A7" s="75">
        <v>2</v>
      </c>
      <c r="B7" s="52"/>
      <c r="C7" s="148"/>
      <c r="D7" s="66"/>
      <c r="E7" s="67"/>
      <c r="F7" s="135" t="str">
        <f>'所属データ'!$G$3</f>
        <v>熊　本</v>
      </c>
      <c r="G7" s="55"/>
      <c r="H7" s="56"/>
      <c r="I7" s="55"/>
      <c r="J7" s="56"/>
      <c r="K7" s="55"/>
      <c r="L7" s="56"/>
      <c r="M7" s="129"/>
      <c r="N7" s="135"/>
      <c r="O7" s="123"/>
      <c r="P7" s="124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5">
        <v>3</v>
      </c>
      <c r="B8" s="52"/>
      <c r="C8" s="66"/>
      <c r="D8" s="66"/>
      <c r="E8" s="67"/>
      <c r="F8" s="135" t="str">
        <f>'所属データ'!$G$3</f>
        <v>熊　本</v>
      </c>
      <c r="G8" s="55"/>
      <c r="H8" s="56"/>
      <c r="I8" s="55"/>
      <c r="J8" s="56"/>
      <c r="K8" s="55"/>
      <c r="L8" s="56"/>
      <c r="M8" s="129"/>
      <c r="N8" s="135"/>
      <c r="O8" s="123"/>
      <c r="P8" s="124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5">
        <v>4</v>
      </c>
      <c r="B9" s="52"/>
      <c r="C9" s="148"/>
      <c r="D9" s="66"/>
      <c r="E9" s="67"/>
      <c r="F9" s="135" t="str">
        <f>'所属データ'!$G$3</f>
        <v>熊　本</v>
      </c>
      <c r="G9" s="55"/>
      <c r="H9" s="56"/>
      <c r="I9" s="55"/>
      <c r="J9" s="56"/>
      <c r="K9" s="55"/>
      <c r="L9" s="56"/>
      <c r="M9" s="129"/>
      <c r="N9" s="135"/>
      <c r="O9" s="123"/>
      <c r="P9" s="124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6">
        <v>5</v>
      </c>
      <c r="B10" s="51"/>
      <c r="C10" s="149"/>
      <c r="D10" s="68"/>
      <c r="E10" s="69"/>
      <c r="F10" s="136" t="str">
        <f>'所属データ'!$G$3</f>
        <v>熊　本</v>
      </c>
      <c r="G10" s="57"/>
      <c r="H10" s="58"/>
      <c r="I10" s="57"/>
      <c r="J10" s="58"/>
      <c r="K10" s="57"/>
      <c r="L10" s="58"/>
      <c r="M10" s="130"/>
      <c r="N10" s="151"/>
      <c r="O10" s="126"/>
      <c r="P10" s="127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4">
        <v>6</v>
      </c>
      <c r="B11" s="50"/>
      <c r="C11" s="147"/>
      <c r="D11" s="64"/>
      <c r="E11" s="65"/>
      <c r="F11" s="134" t="str">
        <f>'所属データ'!$G$3</f>
        <v>熊　本</v>
      </c>
      <c r="G11" s="53"/>
      <c r="H11" s="54"/>
      <c r="I11" s="53"/>
      <c r="J11" s="54"/>
      <c r="K11" s="53"/>
      <c r="L11" s="54"/>
      <c r="M11" s="128"/>
      <c r="N11" s="150"/>
      <c r="O11" s="120"/>
      <c r="P11" s="121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5">
        <v>7</v>
      </c>
      <c r="B12" s="52"/>
      <c r="C12" s="148"/>
      <c r="D12" s="66"/>
      <c r="E12" s="67"/>
      <c r="F12" s="135" t="str">
        <f>'所属データ'!$G$3</f>
        <v>熊　本</v>
      </c>
      <c r="G12" s="55"/>
      <c r="H12" s="56"/>
      <c r="I12" s="55"/>
      <c r="J12" s="56"/>
      <c r="K12" s="55"/>
      <c r="L12" s="56"/>
      <c r="M12" s="129"/>
      <c r="N12" s="135"/>
      <c r="O12" s="123"/>
      <c r="P12" s="124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5">
        <v>8</v>
      </c>
      <c r="B13" s="52"/>
      <c r="C13" s="148"/>
      <c r="D13" s="66"/>
      <c r="E13" s="67"/>
      <c r="F13" s="135" t="str">
        <f>'所属データ'!$G$3</f>
        <v>熊　本</v>
      </c>
      <c r="G13" s="55"/>
      <c r="H13" s="56"/>
      <c r="I13" s="55"/>
      <c r="J13" s="56"/>
      <c r="K13" s="55"/>
      <c r="L13" s="56"/>
      <c r="M13" s="129"/>
      <c r="N13" s="135"/>
      <c r="O13" s="123"/>
      <c r="P13" s="124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5">
        <v>9</v>
      </c>
      <c r="B14" s="52"/>
      <c r="C14" s="148"/>
      <c r="D14" s="66"/>
      <c r="E14" s="67"/>
      <c r="F14" s="135" t="str">
        <f>'所属データ'!$G$3</f>
        <v>熊　本</v>
      </c>
      <c r="G14" s="55"/>
      <c r="H14" s="56"/>
      <c r="I14" s="55"/>
      <c r="J14" s="56"/>
      <c r="K14" s="55"/>
      <c r="L14" s="56"/>
      <c r="M14" s="129"/>
      <c r="N14" s="135"/>
      <c r="O14" s="123"/>
      <c r="P14" s="124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6">
        <v>10</v>
      </c>
      <c r="B15" s="51"/>
      <c r="C15" s="149"/>
      <c r="D15" s="68"/>
      <c r="E15" s="69"/>
      <c r="F15" s="136" t="str">
        <f>'所属データ'!$G$3</f>
        <v>熊　本</v>
      </c>
      <c r="G15" s="57"/>
      <c r="H15" s="58"/>
      <c r="I15" s="57"/>
      <c r="J15" s="58"/>
      <c r="K15" s="57"/>
      <c r="L15" s="58"/>
      <c r="M15" s="130"/>
      <c r="N15" s="151"/>
      <c r="O15" s="126"/>
      <c r="P15" s="127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4">
        <v>11</v>
      </c>
      <c r="B16" s="50"/>
      <c r="C16" s="147"/>
      <c r="D16" s="64"/>
      <c r="E16" s="65"/>
      <c r="F16" s="134" t="str">
        <f>'所属データ'!$G$3</f>
        <v>熊　本</v>
      </c>
      <c r="G16" s="53"/>
      <c r="H16" s="54"/>
      <c r="I16" s="53"/>
      <c r="J16" s="54"/>
      <c r="K16" s="53"/>
      <c r="L16" s="54"/>
      <c r="M16" s="128"/>
      <c r="N16" s="150"/>
      <c r="O16" s="120"/>
      <c r="P16" s="121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5">
        <v>12</v>
      </c>
      <c r="B17" s="52"/>
      <c r="C17" s="66"/>
      <c r="D17" s="66"/>
      <c r="E17" s="67"/>
      <c r="F17" s="135" t="str">
        <f>'所属データ'!$G$3</f>
        <v>熊　本</v>
      </c>
      <c r="G17" s="55"/>
      <c r="H17" s="56"/>
      <c r="I17" s="55"/>
      <c r="J17" s="56"/>
      <c r="K17" s="55"/>
      <c r="L17" s="56"/>
      <c r="M17" s="129"/>
      <c r="N17" s="122"/>
      <c r="O17" s="123"/>
      <c r="P17" s="124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5">
        <v>13</v>
      </c>
      <c r="B18" s="52"/>
      <c r="C18" s="66"/>
      <c r="D18" s="66"/>
      <c r="E18" s="67"/>
      <c r="F18" s="135" t="str">
        <f>'所属データ'!$G$3</f>
        <v>熊　本</v>
      </c>
      <c r="G18" s="55"/>
      <c r="H18" s="56"/>
      <c r="I18" s="55"/>
      <c r="J18" s="56"/>
      <c r="K18" s="55"/>
      <c r="L18" s="56"/>
      <c r="M18" s="129"/>
      <c r="N18" s="122"/>
      <c r="O18" s="123"/>
      <c r="P18" s="124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5">
        <v>14</v>
      </c>
      <c r="B19" s="52"/>
      <c r="C19" s="66"/>
      <c r="D19" s="66"/>
      <c r="E19" s="67"/>
      <c r="F19" s="135" t="str">
        <f>'所属データ'!$G$3</f>
        <v>熊　本</v>
      </c>
      <c r="G19" s="55"/>
      <c r="H19" s="56"/>
      <c r="I19" s="55"/>
      <c r="J19" s="56"/>
      <c r="K19" s="55"/>
      <c r="L19" s="56"/>
      <c r="M19" s="129"/>
      <c r="N19" s="122"/>
      <c r="O19" s="123"/>
      <c r="P19" s="124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6">
        <v>15</v>
      </c>
      <c r="B20" s="51"/>
      <c r="C20" s="68"/>
      <c r="D20" s="68"/>
      <c r="E20" s="69"/>
      <c r="F20" s="136" t="str">
        <f>'所属データ'!$G$3</f>
        <v>熊　本</v>
      </c>
      <c r="G20" s="57"/>
      <c r="H20" s="58"/>
      <c r="I20" s="57"/>
      <c r="J20" s="58"/>
      <c r="K20" s="57"/>
      <c r="L20" s="58"/>
      <c r="M20" s="130"/>
      <c r="N20" s="125"/>
      <c r="O20" s="126"/>
      <c r="P20" s="127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4">
        <v>16</v>
      </c>
      <c r="B21" s="50"/>
      <c r="C21" s="64"/>
      <c r="D21" s="64"/>
      <c r="E21" s="65"/>
      <c r="F21" s="134" t="str">
        <f>'所属データ'!$G$3</f>
        <v>熊　本</v>
      </c>
      <c r="G21" s="53"/>
      <c r="H21" s="54"/>
      <c r="I21" s="53"/>
      <c r="J21" s="54"/>
      <c r="K21" s="53"/>
      <c r="L21" s="54"/>
      <c r="M21" s="128"/>
      <c r="N21" s="119"/>
      <c r="O21" s="120"/>
      <c r="P21" s="121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5">
        <v>17</v>
      </c>
      <c r="B22" s="52"/>
      <c r="C22" s="66"/>
      <c r="D22" s="66"/>
      <c r="E22" s="67"/>
      <c r="F22" s="135" t="str">
        <f>'所属データ'!$G$3</f>
        <v>熊　本</v>
      </c>
      <c r="G22" s="55"/>
      <c r="H22" s="56"/>
      <c r="I22" s="55"/>
      <c r="J22" s="56"/>
      <c r="K22" s="55"/>
      <c r="L22" s="56"/>
      <c r="M22" s="129"/>
      <c r="N22" s="122"/>
      <c r="O22" s="123"/>
      <c r="P22" s="124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5">
        <v>18</v>
      </c>
      <c r="B23" s="52"/>
      <c r="C23" s="66"/>
      <c r="D23" s="66"/>
      <c r="E23" s="67"/>
      <c r="F23" s="135" t="str">
        <f>'所属データ'!$G$3</f>
        <v>熊　本</v>
      </c>
      <c r="G23" s="55"/>
      <c r="H23" s="56"/>
      <c r="I23" s="55"/>
      <c r="J23" s="56"/>
      <c r="K23" s="55"/>
      <c r="L23" s="56"/>
      <c r="M23" s="129"/>
      <c r="N23" s="122"/>
      <c r="O23" s="123"/>
      <c r="P23" s="124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5">
        <v>19</v>
      </c>
      <c r="B24" s="52"/>
      <c r="C24" s="66"/>
      <c r="D24" s="66"/>
      <c r="E24" s="67"/>
      <c r="F24" s="135" t="str">
        <f>'所属データ'!$G$3</f>
        <v>熊　本</v>
      </c>
      <c r="G24" s="55"/>
      <c r="H24" s="56"/>
      <c r="I24" s="55"/>
      <c r="J24" s="56"/>
      <c r="K24" s="55"/>
      <c r="L24" s="56"/>
      <c r="M24" s="129"/>
      <c r="N24" s="122"/>
      <c r="O24" s="123"/>
      <c r="P24" s="124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6">
        <v>20</v>
      </c>
      <c r="B25" s="51"/>
      <c r="C25" s="68"/>
      <c r="D25" s="68"/>
      <c r="E25" s="69"/>
      <c r="F25" s="136" t="str">
        <f>'所属データ'!$G$3</f>
        <v>熊　本</v>
      </c>
      <c r="G25" s="57"/>
      <c r="H25" s="58"/>
      <c r="I25" s="57"/>
      <c r="J25" s="58"/>
      <c r="K25" s="57"/>
      <c r="L25" s="58"/>
      <c r="M25" s="130"/>
      <c r="N25" s="125"/>
      <c r="O25" s="126"/>
      <c r="P25" s="127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4">
        <v>21</v>
      </c>
      <c r="B26" s="50"/>
      <c r="C26" s="64"/>
      <c r="D26" s="64"/>
      <c r="E26" s="65"/>
      <c r="F26" s="134" t="str">
        <f>'所属データ'!$G$3</f>
        <v>熊　本</v>
      </c>
      <c r="G26" s="53"/>
      <c r="H26" s="54"/>
      <c r="I26" s="53"/>
      <c r="J26" s="54"/>
      <c r="K26" s="53"/>
      <c r="L26" s="54"/>
      <c r="M26" s="128"/>
      <c r="N26" s="119"/>
      <c r="O26" s="120"/>
      <c r="P26" s="121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5">
        <v>22</v>
      </c>
      <c r="B27" s="52"/>
      <c r="C27" s="66"/>
      <c r="D27" s="66"/>
      <c r="E27" s="67"/>
      <c r="F27" s="135" t="str">
        <f>'所属データ'!$G$3</f>
        <v>熊　本</v>
      </c>
      <c r="G27" s="55"/>
      <c r="H27" s="56"/>
      <c r="I27" s="55"/>
      <c r="J27" s="56"/>
      <c r="K27" s="55"/>
      <c r="L27" s="56"/>
      <c r="M27" s="129"/>
      <c r="N27" s="122"/>
      <c r="O27" s="123"/>
      <c r="P27" s="124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5">
        <v>23</v>
      </c>
      <c r="B28" s="52"/>
      <c r="C28" s="66"/>
      <c r="D28" s="66"/>
      <c r="E28" s="67"/>
      <c r="F28" s="135" t="str">
        <f>'所属データ'!$G$3</f>
        <v>熊　本</v>
      </c>
      <c r="G28" s="55"/>
      <c r="H28" s="56"/>
      <c r="I28" s="55"/>
      <c r="J28" s="56"/>
      <c r="K28" s="55"/>
      <c r="L28" s="56"/>
      <c r="M28" s="129"/>
      <c r="N28" s="122"/>
      <c r="O28" s="123"/>
      <c r="P28" s="124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5">
        <v>24</v>
      </c>
      <c r="B29" s="52"/>
      <c r="C29" s="66"/>
      <c r="D29" s="66"/>
      <c r="E29" s="67"/>
      <c r="F29" s="135" t="str">
        <f>'所属データ'!$G$3</f>
        <v>熊　本</v>
      </c>
      <c r="G29" s="55"/>
      <c r="H29" s="56"/>
      <c r="I29" s="55"/>
      <c r="J29" s="56"/>
      <c r="K29" s="55"/>
      <c r="L29" s="56"/>
      <c r="M29" s="129"/>
      <c r="N29" s="122"/>
      <c r="O29" s="123"/>
      <c r="P29" s="124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6">
        <v>25</v>
      </c>
      <c r="B30" s="51"/>
      <c r="C30" s="68"/>
      <c r="D30" s="68"/>
      <c r="E30" s="69"/>
      <c r="F30" s="136" t="str">
        <f>'所属データ'!$G$3</f>
        <v>熊　本</v>
      </c>
      <c r="G30" s="57"/>
      <c r="H30" s="58"/>
      <c r="I30" s="57"/>
      <c r="J30" s="58"/>
      <c r="K30" s="57"/>
      <c r="L30" s="58"/>
      <c r="M30" s="130"/>
      <c r="N30" s="125"/>
      <c r="O30" s="126"/>
      <c r="P30" s="127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4">
        <v>26</v>
      </c>
      <c r="B31" s="50"/>
      <c r="C31" s="64"/>
      <c r="D31" s="64"/>
      <c r="E31" s="65"/>
      <c r="F31" s="134" t="str">
        <f>'所属データ'!$G$3</f>
        <v>熊　本</v>
      </c>
      <c r="G31" s="53"/>
      <c r="H31" s="54"/>
      <c r="I31" s="53"/>
      <c r="J31" s="54"/>
      <c r="K31" s="53"/>
      <c r="L31" s="54"/>
      <c r="M31" s="128"/>
      <c r="N31" s="119"/>
      <c r="O31" s="120"/>
      <c r="P31" s="121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5">
        <v>27</v>
      </c>
      <c r="B32" s="52"/>
      <c r="C32" s="66"/>
      <c r="D32" s="66"/>
      <c r="E32" s="67"/>
      <c r="F32" s="135" t="str">
        <f>'所属データ'!$G$3</f>
        <v>熊　本</v>
      </c>
      <c r="G32" s="55"/>
      <c r="H32" s="56"/>
      <c r="I32" s="55"/>
      <c r="J32" s="56"/>
      <c r="K32" s="55"/>
      <c r="L32" s="56"/>
      <c r="M32" s="129"/>
      <c r="N32" s="122"/>
      <c r="O32" s="123"/>
      <c r="P32" s="124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5">
        <v>28</v>
      </c>
      <c r="B33" s="52"/>
      <c r="C33" s="66"/>
      <c r="D33" s="66"/>
      <c r="E33" s="67"/>
      <c r="F33" s="135" t="str">
        <f>'所属データ'!$G$3</f>
        <v>熊　本</v>
      </c>
      <c r="G33" s="55"/>
      <c r="H33" s="56"/>
      <c r="I33" s="55"/>
      <c r="J33" s="56"/>
      <c r="K33" s="55"/>
      <c r="L33" s="56"/>
      <c r="M33" s="129"/>
      <c r="N33" s="122"/>
      <c r="O33" s="123"/>
      <c r="P33" s="124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5">
        <v>29</v>
      </c>
      <c r="B34" s="52"/>
      <c r="C34" s="66"/>
      <c r="D34" s="66"/>
      <c r="E34" s="67"/>
      <c r="F34" s="135" t="str">
        <f>'所属データ'!$G$3</f>
        <v>熊　本</v>
      </c>
      <c r="G34" s="55"/>
      <c r="H34" s="56"/>
      <c r="I34" s="55"/>
      <c r="J34" s="56"/>
      <c r="K34" s="55"/>
      <c r="L34" s="56"/>
      <c r="M34" s="129"/>
      <c r="N34" s="122"/>
      <c r="O34" s="123"/>
      <c r="P34" s="124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6">
        <v>30</v>
      </c>
      <c r="B35" s="51"/>
      <c r="C35" s="68"/>
      <c r="D35" s="68"/>
      <c r="E35" s="69"/>
      <c r="F35" s="136" t="str">
        <f>'所属データ'!$G$3</f>
        <v>熊　本</v>
      </c>
      <c r="G35" s="57"/>
      <c r="H35" s="58"/>
      <c r="I35" s="57"/>
      <c r="J35" s="58"/>
      <c r="K35" s="57"/>
      <c r="L35" s="58"/>
      <c r="M35" s="130"/>
      <c r="N35" s="125"/>
      <c r="O35" s="126"/>
      <c r="P35" s="127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4">
        <v>31</v>
      </c>
      <c r="B36" s="50"/>
      <c r="C36" s="64"/>
      <c r="D36" s="64"/>
      <c r="E36" s="65"/>
      <c r="F36" s="134" t="str">
        <f>'所属データ'!$G$3</f>
        <v>熊　本</v>
      </c>
      <c r="G36" s="53"/>
      <c r="H36" s="54"/>
      <c r="I36" s="53"/>
      <c r="J36" s="54"/>
      <c r="K36" s="53"/>
      <c r="L36" s="54"/>
      <c r="M36" s="128"/>
      <c r="N36" s="119"/>
      <c r="O36" s="120"/>
      <c r="P36" s="121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5">
        <v>32</v>
      </c>
      <c r="B37" s="52"/>
      <c r="C37" s="66"/>
      <c r="D37" s="66"/>
      <c r="E37" s="67"/>
      <c r="F37" s="135" t="str">
        <f>'所属データ'!$G$3</f>
        <v>熊　本</v>
      </c>
      <c r="G37" s="55"/>
      <c r="H37" s="56"/>
      <c r="I37" s="55"/>
      <c r="J37" s="56"/>
      <c r="K37" s="55"/>
      <c r="L37" s="56"/>
      <c r="M37" s="129"/>
      <c r="N37" s="122"/>
      <c r="O37" s="123"/>
      <c r="P37" s="124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5">
        <v>33</v>
      </c>
      <c r="B38" s="52"/>
      <c r="C38" s="66"/>
      <c r="D38" s="66"/>
      <c r="E38" s="67"/>
      <c r="F38" s="135" t="str">
        <f>'所属データ'!$G$3</f>
        <v>熊　本</v>
      </c>
      <c r="G38" s="55"/>
      <c r="H38" s="56"/>
      <c r="I38" s="55"/>
      <c r="J38" s="56"/>
      <c r="K38" s="55"/>
      <c r="L38" s="56"/>
      <c r="M38" s="129"/>
      <c r="N38" s="122"/>
      <c r="O38" s="123"/>
      <c r="P38" s="124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5">
        <v>34</v>
      </c>
      <c r="B39" s="52"/>
      <c r="C39" s="66"/>
      <c r="D39" s="66"/>
      <c r="E39" s="67"/>
      <c r="F39" s="135" t="str">
        <f>'所属データ'!$G$3</f>
        <v>熊　本</v>
      </c>
      <c r="G39" s="55"/>
      <c r="H39" s="56"/>
      <c r="I39" s="55"/>
      <c r="J39" s="56"/>
      <c r="K39" s="55"/>
      <c r="L39" s="56"/>
      <c r="M39" s="129"/>
      <c r="N39" s="122"/>
      <c r="O39" s="123"/>
      <c r="P39" s="124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6">
        <v>35</v>
      </c>
      <c r="B40" s="51"/>
      <c r="C40" s="68"/>
      <c r="D40" s="68"/>
      <c r="E40" s="69"/>
      <c r="F40" s="136" t="str">
        <f>'所属データ'!$G$3</f>
        <v>熊　本</v>
      </c>
      <c r="G40" s="57"/>
      <c r="H40" s="58"/>
      <c r="I40" s="57"/>
      <c r="J40" s="58"/>
      <c r="K40" s="57"/>
      <c r="L40" s="58"/>
      <c r="M40" s="130"/>
      <c r="N40" s="125"/>
      <c r="O40" s="126"/>
      <c r="P40" s="127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4">
        <v>36</v>
      </c>
      <c r="B41" s="50"/>
      <c r="C41" s="64"/>
      <c r="D41" s="64"/>
      <c r="E41" s="65"/>
      <c r="F41" s="134" t="str">
        <f>'所属データ'!$G$3</f>
        <v>熊　本</v>
      </c>
      <c r="G41" s="53"/>
      <c r="H41" s="54"/>
      <c r="I41" s="53"/>
      <c r="J41" s="54"/>
      <c r="K41" s="53"/>
      <c r="L41" s="54"/>
      <c r="M41" s="128"/>
      <c r="N41" s="119"/>
      <c r="O41" s="120"/>
      <c r="P41" s="121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5">
        <v>37</v>
      </c>
      <c r="B42" s="52"/>
      <c r="C42" s="66"/>
      <c r="D42" s="66"/>
      <c r="E42" s="67"/>
      <c r="F42" s="135" t="str">
        <f>'所属データ'!$G$3</f>
        <v>熊　本</v>
      </c>
      <c r="G42" s="55"/>
      <c r="H42" s="56"/>
      <c r="I42" s="55"/>
      <c r="J42" s="56"/>
      <c r="K42" s="55"/>
      <c r="L42" s="56"/>
      <c r="M42" s="129"/>
      <c r="N42" s="122"/>
      <c r="O42" s="123"/>
      <c r="P42" s="124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5">
        <v>38</v>
      </c>
      <c r="B43" s="52"/>
      <c r="C43" s="66"/>
      <c r="D43" s="66"/>
      <c r="E43" s="67"/>
      <c r="F43" s="135" t="str">
        <f>'所属データ'!$G$3</f>
        <v>熊　本</v>
      </c>
      <c r="G43" s="55"/>
      <c r="H43" s="56"/>
      <c r="I43" s="55"/>
      <c r="J43" s="56"/>
      <c r="K43" s="55"/>
      <c r="L43" s="56"/>
      <c r="M43" s="129"/>
      <c r="N43" s="122"/>
      <c r="O43" s="123"/>
      <c r="P43" s="124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5">
        <v>39</v>
      </c>
      <c r="B44" s="52"/>
      <c r="C44" s="66"/>
      <c r="D44" s="66"/>
      <c r="E44" s="67"/>
      <c r="F44" s="135" t="str">
        <f>'所属データ'!$G$3</f>
        <v>熊　本</v>
      </c>
      <c r="G44" s="55"/>
      <c r="H44" s="56"/>
      <c r="I44" s="55"/>
      <c r="J44" s="56"/>
      <c r="K44" s="55"/>
      <c r="L44" s="56"/>
      <c r="M44" s="129"/>
      <c r="N44" s="122"/>
      <c r="O44" s="123"/>
      <c r="P44" s="124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6">
        <v>40</v>
      </c>
      <c r="B45" s="51"/>
      <c r="C45" s="68"/>
      <c r="D45" s="68"/>
      <c r="E45" s="69"/>
      <c r="F45" s="136" t="str">
        <f>'所属データ'!$G$3</f>
        <v>熊　本</v>
      </c>
      <c r="G45" s="57"/>
      <c r="H45" s="58"/>
      <c r="I45" s="57"/>
      <c r="J45" s="58"/>
      <c r="K45" s="57"/>
      <c r="L45" s="58"/>
      <c r="M45" s="130"/>
      <c r="N45" s="125"/>
      <c r="O45" s="126"/>
      <c r="P45" s="127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4">
        <v>41</v>
      </c>
      <c r="B46" s="50"/>
      <c r="C46" s="64"/>
      <c r="D46" s="64"/>
      <c r="E46" s="65"/>
      <c r="F46" s="134" t="str">
        <f>'所属データ'!$G$3</f>
        <v>熊　本</v>
      </c>
      <c r="G46" s="53"/>
      <c r="H46" s="54"/>
      <c r="I46" s="53"/>
      <c r="J46" s="54"/>
      <c r="K46" s="53"/>
      <c r="L46" s="54"/>
      <c r="M46" s="128"/>
      <c r="N46" s="119"/>
      <c r="O46" s="120"/>
      <c r="P46" s="121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5">
        <v>42</v>
      </c>
      <c r="B47" s="52"/>
      <c r="C47" s="66"/>
      <c r="D47" s="66"/>
      <c r="E47" s="67"/>
      <c r="F47" s="135" t="str">
        <f>'所属データ'!$G$3</f>
        <v>熊　本</v>
      </c>
      <c r="G47" s="55"/>
      <c r="H47" s="56"/>
      <c r="I47" s="55"/>
      <c r="J47" s="56"/>
      <c r="K47" s="55"/>
      <c r="L47" s="56"/>
      <c r="M47" s="129"/>
      <c r="N47" s="122"/>
      <c r="O47" s="123"/>
      <c r="P47" s="124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5">
        <v>43</v>
      </c>
      <c r="B48" s="52"/>
      <c r="C48" s="66"/>
      <c r="D48" s="66"/>
      <c r="E48" s="67"/>
      <c r="F48" s="135" t="str">
        <f>'所属データ'!$G$3</f>
        <v>熊　本</v>
      </c>
      <c r="G48" s="55"/>
      <c r="H48" s="56"/>
      <c r="I48" s="55"/>
      <c r="J48" s="56"/>
      <c r="K48" s="55"/>
      <c r="L48" s="56"/>
      <c r="M48" s="129"/>
      <c r="N48" s="122"/>
      <c r="O48" s="123"/>
      <c r="P48" s="124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5">
        <v>44</v>
      </c>
      <c r="B49" s="52"/>
      <c r="C49" s="66"/>
      <c r="D49" s="66"/>
      <c r="E49" s="67"/>
      <c r="F49" s="135" t="str">
        <f>'所属データ'!$G$3</f>
        <v>熊　本</v>
      </c>
      <c r="G49" s="55"/>
      <c r="H49" s="56"/>
      <c r="I49" s="55"/>
      <c r="J49" s="56"/>
      <c r="K49" s="55"/>
      <c r="L49" s="56"/>
      <c r="M49" s="129"/>
      <c r="N49" s="122"/>
      <c r="O49" s="123"/>
      <c r="P49" s="124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6">
        <v>45</v>
      </c>
      <c r="B50" s="51"/>
      <c r="C50" s="68"/>
      <c r="D50" s="68"/>
      <c r="E50" s="69"/>
      <c r="F50" s="136" t="str">
        <f>'所属データ'!$G$3</f>
        <v>熊　本</v>
      </c>
      <c r="G50" s="57"/>
      <c r="H50" s="58"/>
      <c r="I50" s="57"/>
      <c r="J50" s="58"/>
      <c r="K50" s="57"/>
      <c r="L50" s="58"/>
      <c r="M50" s="130"/>
      <c r="N50" s="125"/>
      <c r="O50" s="126"/>
      <c r="P50" s="127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151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150</v>
      </c>
      <c r="F57" s="15"/>
      <c r="G57" s="13" t="s">
        <v>175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164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132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133</v>
      </c>
      <c r="E60" s="13" t="s">
        <v>174</v>
      </c>
      <c r="F60" s="15"/>
      <c r="G60" s="13" t="s">
        <v>176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134</v>
      </c>
      <c r="E61" s="13" t="s">
        <v>138</v>
      </c>
      <c r="F61" s="15"/>
      <c r="G61" s="13" t="s">
        <v>146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127</v>
      </c>
      <c r="E62" s="13" t="s">
        <v>139</v>
      </c>
      <c r="G62" s="13" t="s">
        <v>147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154</v>
      </c>
      <c r="F63" s="15"/>
      <c r="G63" s="13" t="s">
        <v>148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140</v>
      </c>
      <c r="F64" s="15"/>
      <c r="G64" s="13" t="s">
        <v>149</v>
      </c>
      <c r="H64" s="13" t="s">
        <v>128</v>
      </c>
      <c r="J64" t="s">
        <v>69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>
      <c r="B69" s="118">
        <f>IF('所属データ'!$E$3="中学",C69,IF('所属データ'!$E$3="高校",E69,G69))</f>
        <v>0</v>
      </c>
      <c r="E69" s="15"/>
      <c r="F69" s="15"/>
      <c r="G69" s="77"/>
      <c r="J69" t="s">
        <v>74</v>
      </c>
      <c r="N69" s="25"/>
      <c r="O69" s="25"/>
      <c r="P69" s="25"/>
      <c r="T69" s="13"/>
      <c r="U69" s="13"/>
    </row>
    <row r="70" spans="2:21" ht="13.5">
      <c r="B70" s="118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>
      <c r="B71" s="118">
        <f>IF('所属データ'!$E$3="中学",C71,IF('所属データ'!$E$3="高校",E71,G71))</f>
        <v>0</v>
      </c>
      <c r="J71" t="s">
        <v>76</v>
      </c>
    </row>
    <row r="72" spans="2:10" ht="13.5">
      <c r="B72" s="118">
        <f>IF('所属データ'!$E$3="中学",C72,IF('所属データ'!$E$3="高校",E72,G72))</f>
        <v>0</v>
      </c>
      <c r="J72" t="s">
        <v>77</v>
      </c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spans="2:10" ht="13.5">
      <c r="B79" s="118">
        <f>IF('所属データ'!$E$3="中学",C79,IF('所属データ'!$E$3="高校",E79,G79))</f>
        <v>0</v>
      </c>
      <c r="J79" t="s">
        <v>84</v>
      </c>
    </row>
    <row r="80" spans="2:10" ht="13.5">
      <c r="B80" s="118">
        <f>IF('所属データ'!$E$3="中学",C80,IF('所属データ'!$E$3="高校",E80,G80))</f>
        <v>0</v>
      </c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selectLockedCells="1"/>
  <mergeCells count="12">
    <mergeCell ref="M3:N3"/>
    <mergeCell ref="O3:P3"/>
    <mergeCell ref="K4:L4"/>
    <mergeCell ref="G4:H4"/>
    <mergeCell ref="A1:B2"/>
    <mergeCell ref="A3:C3"/>
    <mergeCell ref="A4:A5"/>
    <mergeCell ref="B4:B5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2016-03-20T01:08:49Z</cp:lastPrinted>
  <dcterms:created xsi:type="dcterms:W3CDTF">2002-06-02T12:37:11Z</dcterms:created>
  <dcterms:modified xsi:type="dcterms:W3CDTF">2024-03-26T09:10:51Z</dcterms:modified>
  <cp:category/>
  <cp:version/>
  <cp:contentType/>
  <cp:contentStatus/>
</cp:coreProperties>
</file>