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sharedStrings.xml><?xml version="1.0" encoding="utf-8"?>
<sst xmlns="http://schemas.openxmlformats.org/spreadsheetml/2006/main" count="392" uniqueCount="181">
  <si>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</si>
  <si>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</si>
  <si>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</si>
  <si>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</si>
  <si>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</si>
  <si>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</si>
  <si>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</si>
  <si>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</si>
  <si>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</si>
  <si>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</si>
  <si>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</si>
  <si>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</si>
  <si>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</si>
  <si>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</si>
  <si>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</si>
  <si>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</si>
  <si>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</si>
  <si>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</si>
  <si>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</si>
  <si>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</si>
  <si>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</si>
  <si>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</si>
  <si>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</si>
  <si>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</si>
  <si>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</si>
  <si>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</si>
  <si>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</si>
  <si>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</si>
  <si>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</si>
  <si>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</si>
  <si>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</si>
  <si>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</si>
  <si>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</si>
  <si>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</si>
  <si>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</si>
  <si>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</si>
  <si>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</si>
  <si>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</si>
  <si>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</si>
  <si>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</si>
  <si>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</si>
  <si>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</si>
  <si>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</si>
  <si>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</si>
  <si>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</si>
  <si>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</si>
  <si>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</si>
  <si>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</si>
  <si>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</si>
  <si>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</si>
  <si>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</si>
  <si>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</si>
  <si>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</si>
  <si>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</si>
  <si>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</si>
  <si>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</si>
  <si>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</si>
  <si>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</si>
  <si>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</si>
  <si>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</si>
  <si>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</si>
  <si>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</si>
  <si>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</si>
  <si>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</si>
  <si>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</si>
  <si>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</si>
  <si>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</si>
  <si>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</si>
  <si>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</si>
  <si>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</si>
  <si>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</si>
  <si>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</si>
  <si>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</si>
  <si>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</si>
  <si>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</si>
  <si>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</si>
  <si>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</si>
  <si>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</si>
  <si>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</si>
  <si>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</si>
  <si>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</si>
  <si>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</si>
  <si>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</si>
  <si>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</si>
  <si>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</si>
  <si>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</si>
  <si>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</si>
  <si>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</si>
  <si>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</si>
  <si>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</si>
  <si>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</si>
  <si>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</si>
  <si>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</si>
  <si>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</si>
  <si>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</si>
  <si>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</si>
  <si>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</si>
  <si>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</si>
  <si>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</si>
  <si>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</si>
  <si>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</si>
  <si>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</si>
  <si>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</si>
  <si>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</si>
  <si>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</si>
  <si>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</si>
  <si>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</si>
  <si>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</si>
  <si>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</si>
  <si>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</si>
  <si>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</si>
  <si>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</si>
  <si>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</si>
  <si>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</si>
  <si>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</si>
  <si>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</si>
  <si>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</si>
  <si>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</si>
  <si>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</si>
  <si>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</si>
  <si>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</si>
  <si>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</si>
  <si>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</si>
  <si>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</si>
  <si>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</si>
  <si>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</si>
  <si>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</si>
  <si>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</si>
  <si>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</si>
  <si>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中１００ｍ</t>
  </si>
  <si>
    <t>中４００ｍ</t>
  </si>
  <si>
    <t>中１５００ｍ</t>
  </si>
  <si>
    <t>中走高跳</t>
  </si>
  <si>
    <t>中走幅跳</t>
  </si>
  <si>
    <t>中砲丸投</t>
  </si>
  <si>
    <t>高１００ｍ</t>
  </si>
  <si>
    <t>高４００ｍ</t>
  </si>
  <si>
    <t>高１５００ｍ</t>
  </si>
  <si>
    <t>高走高跳</t>
  </si>
  <si>
    <t>高走幅跳</t>
  </si>
  <si>
    <t>高砲丸投</t>
  </si>
  <si>
    <t>１００ｍ</t>
  </si>
  <si>
    <t>２００ｍ</t>
  </si>
  <si>
    <t>４００ｍ</t>
  </si>
  <si>
    <t>１５００ｍ</t>
  </si>
  <si>
    <t>３０００ｍ</t>
  </si>
  <si>
    <t>走高跳</t>
  </si>
  <si>
    <t>走幅跳</t>
  </si>
  <si>
    <t>三段跳</t>
  </si>
  <si>
    <t>砲丸投</t>
  </si>
  <si>
    <t>高８００ｍ</t>
  </si>
  <si>
    <t>中８００ｍ</t>
  </si>
  <si>
    <t xml:space="preserve"> ---</t>
  </si>
  <si>
    <t>熊本市陸上競技選手権大会</t>
  </si>
  <si>
    <t>高三段跳</t>
  </si>
  <si>
    <t>ﾌﾘｶﾞﾅ（半角）</t>
  </si>
  <si>
    <t>高三段跳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</si>
  <si>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</si>
  <si>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</si>
  <si>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</si>
  <si>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</si>
  <si>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</si>
  <si>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　　　学校の場合、略称末尾に中・高・大をつけてください（例：○水前寺中　×水前寺中学校）</t>
  </si>
  <si>
    <t>中２００ｍ</t>
  </si>
  <si>
    <t>中１００ｍH</t>
  </si>
  <si>
    <t>高２００ｍ</t>
  </si>
  <si>
    <t>中３０００ｍ</t>
  </si>
  <si>
    <t>高３０００ｍ</t>
  </si>
  <si>
    <t>高５０００ｍ</t>
  </si>
  <si>
    <t>５０００ｍ</t>
  </si>
  <si>
    <t>中１1０ｍH</t>
  </si>
  <si>
    <t>メールアドレス：  wccym574@yahoo.co.jp   申込担当者　岡部　宛て　　　　　
　    申込期限：　平成３１年４月２４日（水）１２：００まで</t>
  </si>
  <si>
    <t>８００ｍ</t>
  </si>
  <si>
    <t>高１1０ｍH</t>
  </si>
  <si>
    <t>１1０ｍH</t>
  </si>
  <si>
    <t>高１００ｍH</t>
  </si>
  <si>
    <t>８００ｍ</t>
  </si>
  <si>
    <t>１００ｍH</t>
  </si>
  <si>
    <t xml:space="preserve">第３８回(２０１９年度)熊本市陸上競技選手権大会
県民体育祭予選会
</t>
  </si>
  <si>
    <t>２０１９
男 子</t>
  </si>
  <si>
    <t>２０１９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</si>
</sst>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6" xfId="0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5" borderId="75" xfId="0" applyFont="1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78" xfId="0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7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wrapText="1"/>
    </xf>
    <xf numFmtId="57" fontId="0" fillId="0" borderId="84" xfId="0" applyNumberForma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19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88" xfId="0" applyFont="1" applyFill="1" applyBorder="1" applyAlignment="1">
      <alignment horizontal="center" vertical="center" shrinkToFit="1"/>
    </xf>
    <xf numFmtId="0" fontId="3" fillId="34" borderId="89" xfId="0" applyFont="1" applyFill="1" applyBorder="1" applyAlignment="1">
      <alignment horizontal="center" vertical="center" shrinkToFit="1"/>
    </xf>
    <xf numFmtId="0" fontId="0" fillId="34" borderId="90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5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70" t="s">
        <v>178</v>
      </c>
      <c r="C1" s="170"/>
      <c r="D1" s="170"/>
      <c r="E1" s="170"/>
      <c r="F1" s="170"/>
      <c r="G1" s="170"/>
      <c r="H1" s="170"/>
      <c r="I1" s="1"/>
      <c r="J1" s="1"/>
      <c r="K1" s="1"/>
      <c r="L1" s="1"/>
    </row>
    <row r="2" spans="1:12" ht="22.5" customHeight="1" thickTop="1">
      <c r="A2" s="1"/>
      <c r="B2" s="164" t="s">
        <v>159</v>
      </c>
      <c r="C2" s="165"/>
      <c r="D2" s="165"/>
      <c r="E2" s="153" t="s">
        <v>160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42</v>
      </c>
      <c r="C3" s="156"/>
      <c r="D3" s="91" t="s">
        <v>51</v>
      </c>
      <c r="E3" s="155"/>
      <c r="F3" s="91" t="s">
        <v>57</v>
      </c>
      <c r="G3" s="155" t="s">
        <v>101</v>
      </c>
      <c r="H3" s="6"/>
      <c r="I3" s="1"/>
      <c r="J3" s="1"/>
      <c r="K3" s="1"/>
      <c r="L3" s="1"/>
    </row>
    <row r="4" spans="1:13" ht="22.5" customHeight="1">
      <c r="A4" s="1"/>
      <c r="B4" s="168" t="s">
        <v>162</v>
      </c>
      <c r="C4" s="169"/>
      <c r="D4" s="169"/>
      <c r="E4" s="169"/>
      <c r="F4" s="169"/>
      <c r="G4" s="169"/>
      <c r="H4" s="131"/>
      <c r="I4" s="1"/>
      <c r="J4" s="1"/>
      <c r="K4" s="1"/>
      <c r="L4" s="1"/>
      <c r="M4" t="s">
        <v>122</v>
      </c>
    </row>
    <row r="5" spans="1:13" ht="21.75" customHeight="1">
      <c r="A5" s="1"/>
      <c r="B5" s="20" t="s">
        <v>40</v>
      </c>
      <c r="C5" s="21"/>
      <c r="D5" s="22"/>
      <c r="E5" s="23"/>
      <c r="F5" s="21"/>
      <c r="G5" s="7"/>
      <c r="H5" s="6"/>
      <c r="I5" s="1"/>
      <c r="J5" s="1"/>
      <c r="K5" s="1"/>
      <c r="L5" s="1"/>
      <c r="M5" t="s">
        <v>45</v>
      </c>
    </row>
    <row r="6" spans="1:13" ht="18.75" customHeight="1">
      <c r="A6" s="1"/>
      <c r="B6" s="5" t="s">
        <v>43</v>
      </c>
      <c r="C6" s="155"/>
      <c r="D6" s="83" t="s">
        <v>41</v>
      </c>
      <c r="E6" s="166"/>
      <c r="F6" s="167"/>
      <c r="G6" s="7"/>
      <c r="H6" s="6"/>
      <c r="I6" s="1"/>
      <c r="J6" s="1"/>
      <c r="K6" s="1"/>
      <c r="L6" s="1"/>
      <c r="M6" t="s">
        <v>56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123</v>
      </c>
    </row>
    <row r="8" spans="1:12" ht="18.75" customHeight="1">
      <c r="A8" s="1"/>
      <c r="B8" s="85"/>
      <c r="C8" s="7"/>
      <c r="D8" s="84" t="s">
        <v>161</v>
      </c>
      <c r="E8" s="159"/>
      <c r="F8" s="160"/>
      <c r="G8" s="7"/>
      <c r="H8" s="6"/>
      <c r="I8" s="1"/>
      <c r="J8" s="1"/>
      <c r="K8" s="1"/>
      <c r="L8" s="1"/>
    </row>
    <row r="9" spans="1:12" ht="5.25" customHeight="1">
      <c r="A9" s="1"/>
      <c r="B9" s="85"/>
      <c r="C9" s="7"/>
      <c r="D9" s="84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157</v>
      </c>
      <c r="C10" s="155"/>
      <c r="D10" s="152" t="s">
        <v>158</v>
      </c>
      <c r="E10" s="159"/>
      <c r="F10" s="160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6"/>
      <c r="C11" s="78"/>
      <c r="D11" s="10"/>
      <c r="E11" s="11"/>
      <c r="F11" s="78"/>
      <c r="G11" s="78"/>
      <c r="H11" s="12"/>
      <c r="I11" s="1"/>
      <c r="J11" s="1"/>
      <c r="K11" s="1"/>
      <c r="L11" s="1"/>
    </row>
    <row r="12" spans="1:12" ht="9.75" customHeight="1" thickTop="1">
      <c r="A12" s="2"/>
      <c r="B12" s="79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37</v>
      </c>
      <c r="C13" s="92">
        <f>E3</f>
        <v>0</v>
      </c>
      <c r="D13" s="2" t="s">
        <v>52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39" t="s">
        <v>0</v>
      </c>
      <c r="C14" s="39" t="s">
        <v>2</v>
      </c>
      <c r="D14" s="39" t="s">
        <v>1</v>
      </c>
      <c r="E14" s="162" t="s">
        <v>39</v>
      </c>
      <c r="F14" s="162"/>
      <c r="G14" s="2"/>
      <c r="H14" s="2"/>
      <c r="I14" s="2"/>
      <c r="J14" s="2"/>
      <c r="K14" s="2"/>
      <c r="L14" s="2"/>
    </row>
    <row r="15" spans="1:12" ht="14.25">
      <c r="A15" s="2"/>
      <c r="B15" s="39" t="s">
        <v>38</v>
      </c>
      <c r="C15" s="40" t="str">
        <f>E15+F15&amp;"種目×"&amp;M16&amp;"円"</f>
        <v>0種目×0円</v>
      </c>
      <c r="D15" s="41">
        <f>M16*(E15+F15)</f>
        <v>0</v>
      </c>
      <c r="E15" s="87">
        <f>SUM('男子'!R6:R50)</f>
        <v>0</v>
      </c>
      <c r="F15" s="89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0" t="s">
        <v>44</v>
      </c>
      <c r="C16" s="44" t="str">
        <f>E16+F16&amp;"種目×"&amp;M17&amp;"円"</f>
        <v>0種目×0円</v>
      </c>
      <c r="D16" s="45">
        <f>M17*(E16+F16)</f>
        <v>0</v>
      </c>
      <c r="E16" s="88">
        <f>COUNTIF('男子'!T2:T5,"&lt;&gt;0")</f>
        <v>0</v>
      </c>
      <c r="F16" s="90">
        <f>COUNTIF('女子'!T2:T5,"&lt;&gt;0")</f>
        <v>0</v>
      </c>
      <c r="G16" s="2"/>
      <c r="H16" s="2"/>
      <c r="I16" s="2"/>
      <c r="J16" s="2"/>
      <c r="K16" s="2"/>
      <c r="L16" s="2"/>
      <c r="M16">
        <f>IF($E$3="小学",600,IF($E$3="中学",800,IF($E$3="高校",800,IF($E$3="一般・大学",900,0))))</f>
        <v>0</v>
      </c>
    </row>
    <row r="17" spans="1:13" ht="15" thickTop="1">
      <c r="A17" s="2"/>
      <c r="B17" s="59" t="s">
        <v>22</v>
      </c>
      <c r="C17" s="42"/>
      <c r="D17" s="43">
        <f>SUM(D15:D16)</f>
        <v>0</v>
      </c>
      <c r="E17" s="163"/>
      <c r="F17" s="163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4"/>
      <c r="C18" s="95"/>
      <c r="D18" s="96"/>
      <c r="E18" s="97"/>
      <c r="F18" s="97"/>
      <c r="G18" s="2"/>
      <c r="H18" s="2"/>
      <c r="I18" s="2"/>
      <c r="J18" s="2"/>
      <c r="K18" s="2"/>
      <c r="L18" s="2"/>
    </row>
    <row r="19" spans="1:12" ht="21.75" customHeight="1" hidden="1">
      <c r="A19" s="104">
        <v>100100</v>
      </c>
      <c r="B19" s="93">
        <f>E3</f>
        <v>0</v>
      </c>
      <c r="C19" s="93">
        <f>C3</f>
        <v>0</v>
      </c>
      <c r="D19" s="93" t="str">
        <f>E6&amp;"("&amp;C10&amp;")"</f>
        <v>()</v>
      </c>
      <c r="E19" s="154" t="str">
        <f>E8&amp;"("&amp;E10&amp;")"</f>
        <v>()</v>
      </c>
      <c r="F19" s="98">
        <f>E15</f>
        <v>0</v>
      </c>
      <c r="G19" s="99">
        <f>F15</f>
        <v>0</v>
      </c>
      <c r="H19" s="98">
        <f>E16</f>
        <v>0</v>
      </c>
      <c r="I19" s="99">
        <f>F16</f>
        <v>0</v>
      </c>
      <c r="J19" s="100">
        <f>D17</f>
        <v>0</v>
      </c>
      <c r="K19" s="93" t="str">
        <f>G3</f>
        <v>熊　本</v>
      </c>
      <c r="L19" s="2"/>
    </row>
    <row r="20" spans="1:12" ht="27.75" customHeight="1">
      <c r="A20" s="93"/>
      <c r="B20" s="103" t="s">
        <v>46</v>
      </c>
      <c r="C20" s="172" t="s">
        <v>47</v>
      </c>
      <c r="D20" s="173"/>
      <c r="E20" s="173"/>
      <c r="F20" s="173"/>
      <c r="G20" s="173"/>
      <c r="H20" s="173"/>
      <c r="I20" s="99"/>
      <c r="J20" s="100"/>
      <c r="K20" s="93"/>
      <c r="L20" s="2"/>
    </row>
    <row r="21" spans="1:12" ht="13.5" customHeight="1">
      <c r="A21" s="93"/>
      <c r="B21" s="102"/>
      <c r="C21" s="157" t="s">
        <v>108</v>
      </c>
      <c r="D21" s="158"/>
      <c r="E21" s="158"/>
      <c r="F21" s="158"/>
      <c r="G21" s="158"/>
      <c r="H21" s="158"/>
      <c r="I21" s="99"/>
      <c r="J21" s="100"/>
      <c r="K21" s="93"/>
      <c r="L21" s="2"/>
    </row>
    <row r="22" spans="1:12" ht="15" customHeight="1">
      <c r="A22" s="93"/>
      <c r="B22" s="102"/>
      <c r="C22" s="157" t="s">
        <v>48</v>
      </c>
      <c r="D22" s="158"/>
      <c r="E22" s="158"/>
      <c r="F22" s="158"/>
      <c r="G22" s="158"/>
      <c r="H22" s="158"/>
      <c r="I22" s="99"/>
      <c r="J22" s="100"/>
      <c r="K22" s="93"/>
      <c r="L22" s="2"/>
    </row>
    <row r="23" spans="1:12" ht="30.75" customHeight="1">
      <c r="A23" s="93"/>
      <c r="B23" s="102"/>
      <c r="C23" s="157" t="s">
        <v>109</v>
      </c>
      <c r="D23" s="158"/>
      <c r="E23" s="158"/>
      <c r="F23" s="158"/>
      <c r="G23" s="158"/>
      <c r="H23" s="158"/>
      <c r="I23" s="99"/>
      <c r="J23" s="100"/>
      <c r="K23" s="93"/>
      <c r="L23" s="2"/>
    </row>
    <row r="24" spans="1:12" ht="20.25" customHeight="1">
      <c r="A24" s="93"/>
      <c r="B24" s="102"/>
      <c r="C24" s="157" t="s">
        <v>110</v>
      </c>
      <c r="D24" s="158"/>
      <c r="E24" s="158"/>
      <c r="F24" s="158"/>
      <c r="G24" s="158"/>
      <c r="H24" s="158"/>
      <c r="I24" s="99"/>
      <c r="J24" s="100"/>
      <c r="K24" s="93"/>
      <c r="L24" s="2"/>
    </row>
    <row r="25" spans="1:12" ht="15.75" customHeight="1">
      <c r="A25" s="93"/>
      <c r="B25" s="103" t="s">
        <v>49</v>
      </c>
      <c r="C25" s="157" t="s">
        <v>50</v>
      </c>
      <c r="D25" s="158"/>
      <c r="E25" s="158"/>
      <c r="F25" s="158"/>
      <c r="G25" s="158"/>
      <c r="H25" s="158"/>
      <c r="I25" s="99"/>
      <c r="J25" s="100"/>
      <c r="K25" s="93"/>
      <c r="L25" s="2"/>
    </row>
    <row r="26" spans="1:12" ht="4.5" customHeight="1">
      <c r="A26" s="93"/>
      <c r="B26" s="102"/>
      <c r="C26" s="157"/>
      <c r="D26" s="158"/>
      <c r="E26" s="158"/>
      <c r="F26" s="158"/>
      <c r="G26" s="158"/>
      <c r="H26" s="158"/>
      <c r="I26" s="99"/>
      <c r="J26" s="100"/>
      <c r="K26" s="93"/>
      <c r="L26" s="2"/>
    </row>
    <row r="27" spans="1:12" ht="49.5" customHeight="1">
      <c r="A27" s="2"/>
      <c r="B27" s="161" t="s">
        <v>171</v>
      </c>
      <c r="C27" s="161"/>
      <c r="D27" s="161"/>
      <c r="E27" s="161"/>
      <c r="F27" s="161"/>
      <c r="G27" s="161"/>
      <c r="H27" s="161"/>
      <c r="I27" s="161"/>
      <c r="J27" s="2"/>
      <c r="K27" s="2"/>
      <c r="L27" s="2"/>
    </row>
    <row r="28" spans="1:12" ht="84.75" customHeight="1">
      <c r="A28" s="2"/>
      <c r="B28" s="171" t="s">
        <v>107</v>
      </c>
      <c r="C28" s="171"/>
      <c r="D28" s="171"/>
      <c r="E28" s="171"/>
      <c r="F28" s="171"/>
      <c r="G28" s="171"/>
      <c r="H28" s="171"/>
      <c r="I28" s="101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58</v>
      </c>
    </row>
    <row r="34" ht="13.5" hidden="1">
      <c r="B34" t="s">
        <v>59</v>
      </c>
    </row>
    <row r="35" ht="13.5" hidden="1">
      <c r="B35" t="s">
        <v>60</v>
      </c>
    </row>
    <row r="36" ht="13.5" hidden="1">
      <c r="B36" t="s">
        <v>61</v>
      </c>
    </row>
    <row r="37" ht="13.5" hidden="1">
      <c r="B37" t="s">
        <v>62</v>
      </c>
    </row>
    <row r="38" ht="13.5" hidden="1">
      <c r="B38" t="s">
        <v>63</v>
      </c>
    </row>
    <row r="39" ht="13.5" hidden="1">
      <c r="B39" t="s">
        <v>64</v>
      </c>
    </row>
    <row r="40" ht="13.5" hidden="1">
      <c r="B40" t="s">
        <v>65</v>
      </c>
    </row>
    <row r="41" ht="13.5" hidden="1">
      <c r="B41" t="s">
        <v>66</v>
      </c>
    </row>
    <row r="42" ht="13.5" hidden="1">
      <c r="B42" t="s">
        <v>67</v>
      </c>
    </row>
    <row r="43" ht="13.5" hidden="1">
      <c r="B43" t="s">
        <v>68</v>
      </c>
    </row>
    <row r="44" ht="13.5" hidden="1">
      <c r="B44" t="s">
        <v>69</v>
      </c>
    </row>
    <row r="45" ht="13.5" hidden="1">
      <c r="B45" t="s">
        <v>70</v>
      </c>
    </row>
    <row r="46" ht="13.5" hidden="1">
      <c r="B46" t="s">
        <v>71</v>
      </c>
    </row>
    <row r="47" ht="13.5" hidden="1">
      <c r="B47" t="s">
        <v>72</v>
      </c>
    </row>
    <row r="48" ht="13.5" hidden="1">
      <c r="B48" t="s">
        <v>73</v>
      </c>
    </row>
    <row r="49" ht="13.5" hidden="1">
      <c r="B49" t="s">
        <v>74</v>
      </c>
    </row>
    <row r="50" ht="13.5" hidden="1">
      <c r="B50" t="s">
        <v>75</v>
      </c>
    </row>
    <row r="51" ht="13.5" hidden="1">
      <c r="B51" t="s">
        <v>76</v>
      </c>
    </row>
    <row r="52" ht="13.5" hidden="1">
      <c r="B52" t="s">
        <v>77</v>
      </c>
    </row>
    <row r="53" ht="13.5" hidden="1">
      <c r="B53" t="s">
        <v>78</v>
      </c>
    </row>
    <row r="54" ht="13.5" hidden="1">
      <c r="B54" t="s">
        <v>79</v>
      </c>
    </row>
    <row r="55" ht="13.5" hidden="1">
      <c r="B55" t="s">
        <v>80</v>
      </c>
    </row>
    <row r="56" ht="13.5" hidden="1">
      <c r="B56" t="s">
        <v>81</v>
      </c>
    </row>
    <row r="57" ht="13.5" hidden="1">
      <c r="B57" t="s">
        <v>82</v>
      </c>
    </row>
    <row r="58" ht="13.5" hidden="1">
      <c r="B58" t="s">
        <v>83</v>
      </c>
    </row>
    <row r="59" ht="13.5" hidden="1">
      <c r="B59" t="s">
        <v>84</v>
      </c>
    </row>
    <row r="60" ht="13.5" hidden="1">
      <c r="B60" t="s">
        <v>85</v>
      </c>
    </row>
    <row r="61" ht="13.5" hidden="1">
      <c r="B61" t="s">
        <v>86</v>
      </c>
    </row>
    <row r="62" ht="13.5" hidden="1">
      <c r="B62" t="s">
        <v>87</v>
      </c>
    </row>
    <row r="63" ht="13.5" hidden="1">
      <c r="B63" t="s">
        <v>88</v>
      </c>
    </row>
    <row r="64" ht="13.5" hidden="1">
      <c r="B64" t="s">
        <v>89</v>
      </c>
    </row>
    <row r="65" ht="13.5" hidden="1">
      <c r="B65" t="s">
        <v>90</v>
      </c>
    </row>
    <row r="66" ht="13.5" hidden="1">
      <c r="B66" t="s">
        <v>91</v>
      </c>
    </row>
    <row r="67" ht="13.5" hidden="1">
      <c r="B67" t="s">
        <v>92</v>
      </c>
    </row>
    <row r="68" ht="13.5" hidden="1">
      <c r="B68" t="s">
        <v>93</v>
      </c>
    </row>
    <row r="69" ht="13.5" hidden="1">
      <c r="B69" t="s">
        <v>94</v>
      </c>
    </row>
    <row r="70" ht="13.5" hidden="1">
      <c r="B70" t="s">
        <v>95</v>
      </c>
    </row>
    <row r="71" ht="13.5" hidden="1">
      <c r="B71" t="s">
        <v>96</v>
      </c>
    </row>
    <row r="72" ht="13.5" hidden="1">
      <c r="B72" t="s">
        <v>97</v>
      </c>
    </row>
    <row r="73" ht="13.5" hidden="1">
      <c r="B73" t="s">
        <v>98</v>
      </c>
    </row>
    <row r="74" ht="13.5" hidden="1">
      <c r="B74" t="s">
        <v>99</v>
      </c>
    </row>
    <row r="75" ht="13.5" hidden="1">
      <c r="B75" t="s">
        <v>100</v>
      </c>
    </row>
    <row r="76" ht="13.5" hidden="1">
      <c r="B76" t="s">
        <v>101</v>
      </c>
    </row>
    <row r="77" ht="13.5" hidden="1">
      <c r="B77" t="s">
        <v>102</v>
      </c>
    </row>
    <row r="78" ht="13.5" hidden="1">
      <c r="B78" t="s">
        <v>103</v>
      </c>
    </row>
    <row r="79" ht="13.5" hidden="1">
      <c r="B79" t="s">
        <v>104</v>
      </c>
    </row>
  </sheetData>
  <sheetProtection sheet="1" objects="1" scenarios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5" hidden="1" customWidth="1"/>
    <col min="18" max="18" width="7.00390625" style="25" hidden="1" customWidth="1"/>
    <col min="19" max="19" width="7.375" style="25" hidden="1" customWidth="1"/>
    <col min="20" max="20" width="10.50390625" style="25" hidden="1" customWidth="1"/>
    <col min="21" max="21" width="7.625" style="25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2" t="s">
        <v>179</v>
      </c>
      <c r="B1" s="183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N1" s="33"/>
      <c r="O1" s="33"/>
      <c r="P1" s="33"/>
      <c r="S1" s="82"/>
      <c r="U1" s="16" t="s">
        <v>30</v>
      </c>
      <c r="V1" s="16" t="s">
        <v>31</v>
      </c>
      <c r="W1" s="16" t="s">
        <v>32</v>
      </c>
      <c r="X1" s="16" t="s">
        <v>15</v>
      </c>
      <c r="Y1" s="16" t="s">
        <v>27</v>
      </c>
      <c r="Z1" s="16" t="s">
        <v>28</v>
      </c>
      <c r="AA1" s="16" t="s">
        <v>29</v>
      </c>
      <c r="AB1" s="16" t="s">
        <v>16</v>
      </c>
      <c r="AC1" s="16" t="s">
        <v>17</v>
      </c>
      <c r="AD1" s="16" t="s">
        <v>18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84"/>
      <c r="B2" s="185"/>
      <c r="C2" s="187" t="str">
        <f>"所属名："&amp;'所属データ'!$C$3</f>
        <v>所属名：</v>
      </c>
      <c r="D2" s="188"/>
      <c r="E2" s="188"/>
      <c r="F2" s="188"/>
      <c r="G2" s="33" t="str">
        <f>"監督名："&amp;'所属データ'!$E$6</f>
        <v>監督名：</v>
      </c>
      <c r="I2" s="33"/>
      <c r="M2" s="81">
        <f>IF(COUNTA(M6:M50)&gt;6,"ﾘﾚｰ人数ｵｰﾊﾞｰ","")</f>
      </c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'所属データ'!$A$19/100+430000</f>
        <v>431001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86"/>
      <c r="B3" s="186"/>
      <c r="C3" s="186"/>
      <c r="D3" s="143"/>
      <c r="E3" s="25"/>
      <c r="F3" s="25"/>
      <c r="G3" s="25"/>
      <c r="H3" s="80"/>
      <c r="I3" s="80"/>
      <c r="M3" s="175" t="s">
        <v>111</v>
      </c>
      <c r="N3" s="176"/>
      <c r="O3" s="176"/>
      <c r="P3" s="177"/>
      <c r="Q3" s="25" t="s">
        <v>24</v>
      </c>
      <c r="T3" s="25">
        <f>IF(COUNTA(N6:N50)&gt;0,'所属データ'!$E$3&amp;"400",0)</f>
        <v>0</v>
      </c>
      <c r="U3" s="14">
        <f>'所属データ'!$A$19/100+431000</f>
        <v>432001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78" t="s">
        <v>20</v>
      </c>
      <c r="B4" s="180" t="s">
        <v>33</v>
      </c>
      <c r="C4" s="28" t="s">
        <v>19</v>
      </c>
      <c r="D4" s="28" t="s">
        <v>155</v>
      </c>
      <c r="E4" s="189" t="s">
        <v>23</v>
      </c>
      <c r="F4" s="191" t="s">
        <v>105</v>
      </c>
      <c r="G4" s="174" t="s">
        <v>35</v>
      </c>
      <c r="H4" s="174"/>
      <c r="I4" s="174" t="s">
        <v>54</v>
      </c>
      <c r="J4" s="174"/>
      <c r="K4" s="174" t="s">
        <v>55</v>
      </c>
      <c r="L4" s="174"/>
      <c r="M4" s="137"/>
      <c r="N4" s="137"/>
      <c r="O4" s="137"/>
      <c r="P4" s="138"/>
      <c r="T4" s="25">
        <f>IF(COUNTA(O6:O50)&gt;0,'所属データ'!$E$3&amp;"400",0)</f>
        <v>0</v>
      </c>
      <c r="U4" s="14">
        <f>'所属データ'!$A$19/100+432000</f>
        <v>433001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179"/>
      <c r="B5" s="181"/>
      <c r="C5" s="38" t="s">
        <v>21</v>
      </c>
      <c r="D5" s="38" t="s">
        <v>21</v>
      </c>
      <c r="E5" s="190"/>
      <c r="F5" s="192"/>
      <c r="G5" s="29" t="s">
        <v>25</v>
      </c>
      <c r="H5" s="30" t="s">
        <v>26</v>
      </c>
      <c r="I5" s="29" t="s">
        <v>25</v>
      </c>
      <c r="J5" s="107" t="s">
        <v>26</v>
      </c>
      <c r="K5" s="29" t="s">
        <v>25</v>
      </c>
      <c r="L5" s="107" t="s">
        <v>26</v>
      </c>
      <c r="M5" s="111"/>
      <c r="N5" s="111"/>
      <c r="O5" s="111"/>
      <c r="P5" s="139"/>
      <c r="Q5" s="26">
        <f>COUNTA(C6:C50)</f>
        <v>0</v>
      </c>
      <c r="R5" s="26"/>
      <c r="T5" s="25">
        <f>IF(COUNTA(P6:P50)&gt;0,'所属データ'!$E$3&amp;"400",0)</f>
        <v>0</v>
      </c>
      <c r="U5" s="14">
        <f>'所属データ'!$A$19/100+433000</f>
        <v>434001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1">
        <v>1</v>
      </c>
      <c r="B6" s="27"/>
      <c r="C6" s="144"/>
      <c r="D6" s="60"/>
      <c r="E6" s="61"/>
      <c r="F6" s="146" t="str">
        <f>'所属データ'!$G$3</f>
        <v>熊　本</v>
      </c>
      <c r="G6" s="31"/>
      <c r="H6" s="34"/>
      <c r="I6" s="31"/>
      <c r="J6" s="34"/>
      <c r="K6" s="31"/>
      <c r="L6" s="34"/>
      <c r="M6" s="105"/>
      <c r="N6" s="114"/>
      <c r="O6" s="105"/>
      <c r="P6" s="116"/>
      <c r="Q6" s="25">
        <f>'所属データ'!$A$19</f>
        <v>100100</v>
      </c>
      <c r="R6" s="25">
        <f>COUNTA(G6,I6,K6)</f>
        <v>0</v>
      </c>
      <c r="S6" s="25">
        <f>IF(M6="","",Q6*1000+10000+A6)</f>
      </c>
      <c r="T6" s="25">
        <f aca="true" t="shared" si="0" ref="T6:T50">IF(N6="","",Q6*1000+10000+A6)</f>
      </c>
      <c r="U6" s="25">
        <f>IF(O6="","",Q6*1000+10000+A6)</f>
      </c>
      <c r="V6" s="25">
        <f>IF(P6="","",Q6*1000+10000+A6)</f>
      </c>
      <c r="AE6" s="14"/>
      <c r="AF6" s="36"/>
      <c r="AG6" s="17"/>
      <c r="AH6" s="17"/>
      <c r="AI6" s="17"/>
      <c r="AJ6" s="17"/>
      <c r="AK6" s="17"/>
    </row>
    <row r="7" spans="1:22" ht="14.25" customHeight="1">
      <c r="A7" s="72">
        <v>2</v>
      </c>
      <c r="B7" s="27"/>
      <c r="C7" s="144"/>
      <c r="D7" s="60"/>
      <c r="E7" s="61"/>
      <c r="F7" s="132" t="str">
        <f>'所属データ'!$G$3</f>
        <v>熊　本</v>
      </c>
      <c r="G7" s="31"/>
      <c r="H7" s="34"/>
      <c r="I7" s="31"/>
      <c r="J7" s="34"/>
      <c r="K7" s="31"/>
      <c r="L7" s="34"/>
      <c r="M7" s="105"/>
      <c r="N7" s="114"/>
      <c r="O7" s="105"/>
      <c r="P7" s="116"/>
      <c r="Q7" s="25">
        <f>'所属データ'!$A$19</f>
        <v>100100</v>
      </c>
      <c r="R7" s="25">
        <f aca="true" t="shared" si="1" ref="R7:R50">COUNTA(G7,I7,K7)</f>
        <v>0</v>
      </c>
      <c r="S7" s="25">
        <f aca="true" t="shared" si="2" ref="S7:S50">IF(M7="","",Q7*1000+10000+A7)</f>
      </c>
      <c r="T7" s="25">
        <f t="shared" si="0"/>
      </c>
      <c r="U7" s="25">
        <f aca="true" t="shared" si="3" ref="U7:U50">IF(O7="","",Q7*1000+10000+A7)</f>
      </c>
      <c r="V7" s="25">
        <f aca="true" t="shared" si="4" ref="V7:V50">IF(P7="","",Q7*1000+10000+A7)</f>
      </c>
    </row>
    <row r="8" spans="1:33" ht="14.25" customHeight="1">
      <c r="A8" s="72">
        <v>3</v>
      </c>
      <c r="B8" s="27"/>
      <c r="C8" s="144"/>
      <c r="D8" s="60"/>
      <c r="E8" s="61"/>
      <c r="F8" s="132" t="str">
        <f>'所属データ'!$G$3</f>
        <v>熊　本</v>
      </c>
      <c r="G8" s="31"/>
      <c r="H8" s="34"/>
      <c r="I8" s="31"/>
      <c r="J8" s="34"/>
      <c r="K8" s="31"/>
      <c r="L8" s="34"/>
      <c r="M8" s="105"/>
      <c r="N8" s="114"/>
      <c r="O8" s="105"/>
      <c r="P8" s="116"/>
      <c r="Q8" s="25">
        <f>'所属データ'!$A$19</f>
        <v>100100</v>
      </c>
      <c r="R8" s="25">
        <f t="shared" si="1"/>
        <v>0</v>
      </c>
      <c r="S8" s="25">
        <f t="shared" si="2"/>
      </c>
      <c r="T8" s="25">
        <f t="shared" si="0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2">
        <v>4</v>
      </c>
      <c r="B9" s="27"/>
      <c r="C9" s="60"/>
      <c r="D9" s="60"/>
      <c r="E9" s="61"/>
      <c r="F9" s="132" t="str">
        <f>'所属データ'!$G$3</f>
        <v>熊　本</v>
      </c>
      <c r="G9" s="31"/>
      <c r="H9" s="34"/>
      <c r="I9" s="31"/>
      <c r="J9" s="34"/>
      <c r="K9" s="31"/>
      <c r="L9" s="34"/>
      <c r="M9" s="105"/>
      <c r="N9" s="114"/>
      <c r="O9" s="105"/>
      <c r="P9" s="116"/>
      <c r="Q9" s="25">
        <f>'所属データ'!$A$19</f>
        <v>100100</v>
      </c>
      <c r="R9" s="25">
        <f t="shared" si="1"/>
        <v>0</v>
      </c>
      <c r="S9" s="25">
        <f t="shared" si="2"/>
      </c>
      <c r="T9" s="25">
        <f t="shared" si="0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3">
        <v>5</v>
      </c>
      <c r="B10" s="37"/>
      <c r="C10" s="145"/>
      <c r="D10" s="62"/>
      <c r="E10" s="63"/>
      <c r="F10" s="133" t="str">
        <f>'所属データ'!$G$3</f>
        <v>熊　本</v>
      </c>
      <c r="G10" s="32"/>
      <c r="H10" s="35"/>
      <c r="I10" s="32"/>
      <c r="J10" s="35"/>
      <c r="K10" s="32"/>
      <c r="L10" s="35"/>
      <c r="M10" s="106"/>
      <c r="N10" s="115"/>
      <c r="O10" s="106"/>
      <c r="P10" s="117"/>
      <c r="Q10" s="25">
        <f>'所属データ'!$A$19</f>
        <v>100100</v>
      </c>
      <c r="R10" s="25">
        <f t="shared" si="1"/>
        <v>0</v>
      </c>
      <c r="S10" s="25">
        <f t="shared" si="2"/>
      </c>
      <c r="T10" s="25">
        <f t="shared" si="0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1">
        <v>6</v>
      </c>
      <c r="B11" s="27"/>
      <c r="C11" s="144"/>
      <c r="D11" s="60"/>
      <c r="E11" s="61"/>
      <c r="F11" s="132" t="str">
        <f>'所属データ'!$G$3</f>
        <v>熊　本</v>
      </c>
      <c r="G11" s="31"/>
      <c r="H11" s="34"/>
      <c r="I11" s="31"/>
      <c r="J11" s="34"/>
      <c r="K11" s="31"/>
      <c r="L11" s="34"/>
      <c r="M11" s="105"/>
      <c r="N11" s="114"/>
      <c r="O11" s="105"/>
      <c r="P11" s="116"/>
      <c r="Q11" s="25">
        <f>'所属データ'!$A$19</f>
        <v>100100</v>
      </c>
      <c r="R11" s="25">
        <f t="shared" si="1"/>
        <v>0</v>
      </c>
      <c r="S11" s="25">
        <f t="shared" si="2"/>
      </c>
      <c r="T11" s="25">
        <f t="shared" si="0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2">
        <v>7</v>
      </c>
      <c r="B12" s="27"/>
      <c r="C12" s="144"/>
      <c r="D12" s="60"/>
      <c r="E12" s="61"/>
      <c r="F12" s="132" t="str">
        <f>'所属データ'!$G$3</f>
        <v>熊　本</v>
      </c>
      <c r="G12" s="31"/>
      <c r="H12" s="34"/>
      <c r="I12" s="31"/>
      <c r="J12" s="34"/>
      <c r="K12" s="31"/>
      <c r="L12" s="34"/>
      <c r="M12" s="105"/>
      <c r="N12" s="114"/>
      <c r="O12" s="105"/>
      <c r="P12" s="116"/>
      <c r="Q12" s="25">
        <f>'所属データ'!$A$19</f>
        <v>100100</v>
      </c>
      <c r="R12" s="25">
        <f t="shared" si="1"/>
        <v>0</v>
      </c>
      <c r="S12" s="25">
        <f t="shared" si="2"/>
      </c>
      <c r="T12" s="25">
        <f t="shared" si="0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2">
        <v>8</v>
      </c>
      <c r="B13" s="27"/>
      <c r="C13" s="144"/>
      <c r="D13" s="60"/>
      <c r="E13" s="61"/>
      <c r="F13" s="132" t="str">
        <f>'所属データ'!$G$3</f>
        <v>熊　本</v>
      </c>
      <c r="G13" s="31"/>
      <c r="H13" s="34"/>
      <c r="I13" s="31"/>
      <c r="J13" s="34"/>
      <c r="K13" s="31"/>
      <c r="L13" s="34"/>
      <c r="M13" s="105"/>
      <c r="N13" s="114"/>
      <c r="O13" s="105"/>
      <c r="P13" s="116"/>
      <c r="Q13" s="25">
        <f>'所属データ'!$A$19</f>
        <v>100100</v>
      </c>
      <c r="R13" s="25">
        <f t="shared" si="1"/>
        <v>0</v>
      </c>
      <c r="S13" s="25">
        <f t="shared" si="2"/>
      </c>
      <c r="T13" s="25">
        <f t="shared" si="0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2">
        <v>9</v>
      </c>
      <c r="B14" s="27"/>
      <c r="C14" s="144"/>
      <c r="D14" s="60"/>
      <c r="E14" s="61"/>
      <c r="F14" s="132" t="str">
        <f>'所属データ'!$G$3</f>
        <v>熊　本</v>
      </c>
      <c r="G14" s="31"/>
      <c r="H14" s="34"/>
      <c r="I14" s="31"/>
      <c r="J14" s="34"/>
      <c r="K14" s="31"/>
      <c r="L14" s="34"/>
      <c r="M14" s="105"/>
      <c r="N14" s="114"/>
      <c r="O14" s="105"/>
      <c r="P14" s="116"/>
      <c r="Q14" s="25">
        <f>'所属データ'!$A$19</f>
        <v>100100</v>
      </c>
      <c r="R14" s="25">
        <f t="shared" si="1"/>
        <v>0</v>
      </c>
      <c r="S14" s="25">
        <f t="shared" si="2"/>
      </c>
      <c r="T14" s="25">
        <f t="shared" si="0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3">
        <v>10</v>
      </c>
      <c r="B15" s="37"/>
      <c r="C15" s="145"/>
      <c r="D15" s="62"/>
      <c r="E15" s="63"/>
      <c r="F15" s="133" t="str">
        <f>'所属データ'!$G$3</f>
        <v>熊　本</v>
      </c>
      <c r="G15" s="32"/>
      <c r="H15" s="35"/>
      <c r="I15" s="32"/>
      <c r="J15" s="35"/>
      <c r="K15" s="32"/>
      <c r="L15" s="35"/>
      <c r="M15" s="106"/>
      <c r="N15" s="115"/>
      <c r="O15" s="106"/>
      <c r="P15" s="117"/>
      <c r="Q15" s="25">
        <f>'所属データ'!$A$19</f>
        <v>100100</v>
      </c>
      <c r="R15" s="25">
        <f t="shared" si="1"/>
        <v>0</v>
      </c>
      <c r="S15" s="25">
        <f t="shared" si="2"/>
      </c>
      <c r="T15" s="25">
        <f t="shared" si="0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1">
        <v>11</v>
      </c>
      <c r="B16" s="27"/>
      <c r="C16" s="60"/>
      <c r="D16" s="60"/>
      <c r="E16" s="61"/>
      <c r="F16" s="132" t="str">
        <f>'所属データ'!$G$3</f>
        <v>熊　本</v>
      </c>
      <c r="G16" s="31"/>
      <c r="H16" s="34"/>
      <c r="I16" s="31"/>
      <c r="J16" s="34"/>
      <c r="K16" s="31"/>
      <c r="L16" s="34"/>
      <c r="M16" s="105"/>
      <c r="N16" s="114"/>
      <c r="O16" s="105"/>
      <c r="P16" s="116"/>
      <c r="Q16" s="25">
        <f>'所属データ'!$A$19</f>
        <v>100100</v>
      </c>
      <c r="R16" s="25">
        <f t="shared" si="1"/>
        <v>0</v>
      </c>
      <c r="S16" s="25">
        <f t="shared" si="2"/>
      </c>
      <c r="T16" s="25">
        <f t="shared" si="0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2">
        <v>12</v>
      </c>
      <c r="B17" s="27"/>
      <c r="C17" s="60"/>
      <c r="D17" s="60"/>
      <c r="E17" s="61"/>
      <c r="F17" s="132" t="str">
        <f>'所属データ'!$G$3</f>
        <v>熊　本</v>
      </c>
      <c r="G17" s="31"/>
      <c r="H17" s="34"/>
      <c r="I17" s="31"/>
      <c r="J17" s="34"/>
      <c r="K17" s="31"/>
      <c r="L17" s="34"/>
      <c r="M17" s="105"/>
      <c r="N17" s="114"/>
      <c r="O17" s="105"/>
      <c r="P17" s="116"/>
      <c r="Q17" s="25">
        <f>'所属データ'!$A$19</f>
        <v>100100</v>
      </c>
      <c r="R17" s="25">
        <f t="shared" si="1"/>
        <v>0</v>
      </c>
      <c r="S17" s="25">
        <f t="shared" si="2"/>
      </c>
      <c r="T17" s="25">
        <f t="shared" si="0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2">
        <v>13</v>
      </c>
      <c r="B18" s="27"/>
      <c r="C18" s="60"/>
      <c r="D18" s="60"/>
      <c r="E18" s="61"/>
      <c r="F18" s="132" t="str">
        <f>'所属データ'!$G$3</f>
        <v>熊　本</v>
      </c>
      <c r="G18" s="31"/>
      <c r="H18" s="34"/>
      <c r="I18" s="31"/>
      <c r="J18" s="34"/>
      <c r="K18" s="31"/>
      <c r="L18" s="34"/>
      <c r="M18" s="105"/>
      <c r="N18" s="114"/>
      <c r="O18" s="105"/>
      <c r="P18" s="116"/>
      <c r="Q18" s="25">
        <f>'所属データ'!$A$19</f>
        <v>100100</v>
      </c>
      <c r="R18" s="25">
        <f t="shared" si="1"/>
        <v>0</v>
      </c>
      <c r="S18" s="25">
        <f t="shared" si="2"/>
      </c>
      <c r="T18" s="25">
        <f t="shared" si="0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2">
        <v>14</v>
      </c>
      <c r="B19" s="27"/>
      <c r="C19" s="60"/>
      <c r="D19" s="60"/>
      <c r="E19" s="61"/>
      <c r="F19" s="132" t="str">
        <f>'所属データ'!$G$3</f>
        <v>熊　本</v>
      </c>
      <c r="G19" s="31"/>
      <c r="H19" s="34"/>
      <c r="I19" s="31"/>
      <c r="J19" s="34"/>
      <c r="K19" s="31"/>
      <c r="L19" s="34"/>
      <c r="M19" s="105"/>
      <c r="N19" s="114"/>
      <c r="O19" s="105"/>
      <c r="P19" s="116"/>
      <c r="Q19" s="25">
        <f>'所属データ'!$A$19</f>
        <v>100100</v>
      </c>
      <c r="R19" s="25">
        <f t="shared" si="1"/>
        <v>0</v>
      </c>
      <c r="S19" s="25">
        <f t="shared" si="2"/>
      </c>
      <c r="T19" s="25">
        <f t="shared" si="0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3">
        <v>15</v>
      </c>
      <c r="B20" s="37"/>
      <c r="C20" s="62"/>
      <c r="D20" s="62"/>
      <c r="E20" s="63"/>
      <c r="F20" s="133" t="str">
        <f>'所属データ'!$G$3</f>
        <v>熊　本</v>
      </c>
      <c r="G20" s="32"/>
      <c r="H20" s="35"/>
      <c r="I20" s="32"/>
      <c r="J20" s="35"/>
      <c r="K20" s="32"/>
      <c r="L20" s="35"/>
      <c r="M20" s="106"/>
      <c r="N20" s="115"/>
      <c r="O20" s="106"/>
      <c r="P20" s="117"/>
      <c r="Q20" s="25">
        <f>'所属データ'!$A$19</f>
        <v>100100</v>
      </c>
      <c r="R20" s="25">
        <f t="shared" si="1"/>
        <v>0</v>
      </c>
      <c r="S20" s="25">
        <f t="shared" si="2"/>
      </c>
      <c r="T20" s="25">
        <f t="shared" si="0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1">
        <v>16</v>
      </c>
      <c r="B21" s="27"/>
      <c r="C21" s="60"/>
      <c r="D21" s="60"/>
      <c r="E21" s="61"/>
      <c r="F21" s="132" t="str">
        <f>'所属データ'!$G$3</f>
        <v>熊　本</v>
      </c>
      <c r="G21" s="31"/>
      <c r="H21" s="34"/>
      <c r="I21" s="31"/>
      <c r="J21" s="34"/>
      <c r="K21" s="31"/>
      <c r="L21" s="34"/>
      <c r="M21" s="105"/>
      <c r="N21" s="114"/>
      <c r="O21" s="105"/>
      <c r="P21" s="116"/>
      <c r="Q21" s="25">
        <f>'所属データ'!$A$19</f>
        <v>100100</v>
      </c>
      <c r="R21" s="25">
        <f t="shared" si="1"/>
        <v>0</v>
      </c>
      <c r="S21" s="25">
        <f t="shared" si="2"/>
      </c>
      <c r="T21" s="25">
        <f t="shared" si="0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2">
        <v>17</v>
      </c>
      <c r="B22" s="27"/>
      <c r="C22" s="60"/>
      <c r="D22" s="60"/>
      <c r="E22" s="61"/>
      <c r="F22" s="132" t="str">
        <f>'所属データ'!$G$3</f>
        <v>熊　本</v>
      </c>
      <c r="G22" s="31"/>
      <c r="H22" s="34"/>
      <c r="I22" s="31"/>
      <c r="J22" s="34"/>
      <c r="K22" s="31"/>
      <c r="L22" s="34"/>
      <c r="M22" s="105"/>
      <c r="N22" s="114"/>
      <c r="O22" s="105"/>
      <c r="P22" s="116"/>
      <c r="Q22" s="25">
        <f>'所属データ'!$A$19</f>
        <v>100100</v>
      </c>
      <c r="R22" s="25">
        <f t="shared" si="1"/>
        <v>0</v>
      </c>
      <c r="S22" s="25">
        <f t="shared" si="2"/>
      </c>
      <c r="T22" s="25">
        <f t="shared" si="0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2">
        <v>18</v>
      </c>
      <c r="B23" s="27"/>
      <c r="C23" s="60"/>
      <c r="D23" s="60"/>
      <c r="E23" s="61"/>
      <c r="F23" s="132" t="str">
        <f>'所属データ'!$G$3</f>
        <v>熊　本</v>
      </c>
      <c r="G23" s="31"/>
      <c r="H23" s="34"/>
      <c r="I23" s="31"/>
      <c r="J23" s="34"/>
      <c r="K23" s="31"/>
      <c r="L23" s="34"/>
      <c r="M23" s="105"/>
      <c r="N23" s="114"/>
      <c r="O23" s="105"/>
      <c r="P23" s="116"/>
      <c r="Q23" s="25">
        <f>'所属データ'!$A$19</f>
        <v>100100</v>
      </c>
      <c r="R23" s="25">
        <f t="shared" si="1"/>
        <v>0</v>
      </c>
      <c r="S23" s="25">
        <f t="shared" si="2"/>
      </c>
      <c r="T23" s="25">
        <f t="shared" si="0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2">
        <v>19</v>
      </c>
      <c r="B24" s="27"/>
      <c r="C24" s="60"/>
      <c r="D24" s="60"/>
      <c r="E24" s="61"/>
      <c r="F24" s="132" t="str">
        <f>'所属データ'!$G$3</f>
        <v>熊　本</v>
      </c>
      <c r="G24" s="31"/>
      <c r="H24" s="34"/>
      <c r="I24" s="31"/>
      <c r="J24" s="34"/>
      <c r="K24" s="31"/>
      <c r="L24" s="34"/>
      <c r="M24" s="105"/>
      <c r="N24" s="114"/>
      <c r="O24" s="105"/>
      <c r="P24" s="116"/>
      <c r="Q24" s="25">
        <f>'所属データ'!$A$19</f>
        <v>100100</v>
      </c>
      <c r="R24" s="25">
        <f t="shared" si="1"/>
        <v>0</v>
      </c>
      <c r="S24" s="25">
        <f t="shared" si="2"/>
      </c>
      <c r="T24" s="25">
        <f t="shared" si="0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3">
        <v>20</v>
      </c>
      <c r="B25" s="37"/>
      <c r="C25" s="62"/>
      <c r="D25" s="62"/>
      <c r="E25" s="63"/>
      <c r="F25" s="133" t="str">
        <f>'所属データ'!$G$3</f>
        <v>熊　本</v>
      </c>
      <c r="G25" s="32"/>
      <c r="H25" s="35"/>
      <c r="I25" s="32"/>
      <c r="J25" s="35"/>
      <c r="K25" s="32"/>
      <c r="L25" s="35"/>
      <c r="M25" s="106"/>
      <c r="N25" s="115"/>
      <c r="O25" s="106"/>
      <c r="P25" s="117"/>
      <c r="Q25" s="25">
        <f>'所属データ'!$A$19</f>
        <v>100100</v>
      </c>
      <c r="R25" s="25">
        <f t="shared" si="1"/>
        <v>0</v>
      </c>
      <c r="S25" s="25">
        <f t="shared" si="2"/>
      </c>
      <c r="T25" s="25">
        <f t="shared" si="0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1">
        <v>21</v>
      </c>
      <c r="B26" s="27"/>
      <c r="C26" s="60"/>
      <c r="D26" s="60"/>
      <c r="E26" s="61"/>
      <c r="F26" s="132" t="str">
        <f>'所属データ'!$G$3</f>
        <v>熊　本</v>
      </c>
      <c r="G26" s="31"/>
      <c r="H26" s="34"/>
      <c r="I26" s="31"/>
      <c r="J26" s="34"/>
      <c r="K26" s="31"/>
      <c r="L26" s="34"/>
      <c r="M26" s="105"/>
      <c r="N26" s="114"/>
      <c r="O26" s="105"/>
      <c r="P26" s="116"/>
      <c r="Q26" s="25">
        <f>'所属データ'!$A$19</f>
        <v>100100</v>
      </c>
      <c r="R26" s="25">
        <f t="shared" si="1"/>
        <v>0</v>
      </c>
      <c r="S26" s="25">
        <f t="shared" si="2"/>
      </c>
      <c r="T26" s="25">
        <f t="shared" si="0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2">
        <v>22</v>
      </c>
      <c r="B27" s="27"/>
      <c r="C27" s="60"/>
      <c r="D27" s="60"/>
      <c r="E27" s="61"/>
      <c r="F27" s="132" t="str">
        <f>'所属データ'!$G$3</f>
        <v>熊　本</v>
      </c>
      <c r="G27" s="31"/>
      <c r="H27" s="34"/>
      <c r="I27" s="31"/>
      <c r="J27" s="34"/>
      <c r="K27" s="31"/>
      <c r="L27" s="34"/>
      <c r="M27" s="105"/>
      <c r="N27" s="114"/>
      <c r="O27" s="105"/>
      <c r="P27" s="116"/>
      <c r="Q27" s="25">
        <f>'所属データ'!$A$19</f>
        <v>100100</v>
      </c>
      <c r="R27" s="25">
        <f t="shared" si="1"/>
        <v>0</v>
      </c>
      <c r="S27" s="25">
        <f t="shared" si="2"/>
      </c>
      <c r="T27" s="25">
        <f t="shared" si="0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2">
        <v>23</v>
      </c>
      <c r="B28" s="27"/>
      <c r="C28" s="60"/>
      <c r="D28" s="60"/>
      <c r="E28" s="61"/>
      <c r="F28" s="132" t="str">
        <f>'所属データ'!$G$3</f>
        <v>熊　本</v>
      </c>
      <c r="G28" s="31"/>
      <c r="H28" s="34"/>
      <c r="I28" s="31"/>
      <c r="J28" s="34"/>
      <c r="K28" s="31"/>
      <c r="L28" s="34"/>
      <c r="M28" s="105"/>
      <c r="N28" s="114"/>
      <c r="O28" s="105"/>
      <c r="P28" s="116"/>
      <c r="Q28" s="25">
        <f>'所属データ'!$A$19</f>
        <v>100100</v>
      </c>
      <c r="R28" s="25">
        <f t="shared" si="1"/>
        <v>0</v>
      </c>
      <c r="S28" s="25">
        <f t="shared" si="2"/>
      </c>
      <c r="T28" s="25">
        <f t="shared" si="0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2">
        <v>24</v>
      </c>
      <c r="B29" s="27"/>
      <c r="C29" s="60"/>
      <c r="D29" s="60"/>
      <c r="E29" s="61"/>
      <c r="F29" s="132" t="str">
        <f>'所属データ'!$G$3</f>
        <v>熊　本</v>
      </c>
      <c r="G29" s="31"/>
      <c r="H29" s="34"/>
      <c r="I29" s="31"/>
      <c r="J29" s="34"/>
      <c r="K29" s="31"/>
      <c r="L29" s="34"/>
      <c r="M29" s="105"/>
      <c r="N29" s="114"/>
      <c r="O29" s="105"/>
      <c r="P29" s="116"/>
      <c r="Q29" s="25">
        <f>'所属データ'!$A$19</f>
        <v>100100</v>
      </c>
      <c r="R29" s="25">
        <f t="shared" si="1"/>
        <v>0</v>
      </c>
      <c r="S29" s="25">
        <f t="shared" si="2"/>
      </c>
      <c r="T29" s="25">
        <f t="shared" si="0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3">
        <v>25</v>
      </c>
      <c r="B30" s="37"/>
      <c r="C30" s="62"/>
      <c r="D30" s="62"/>
      <c r="E30" s="63"/>
      <c r="F30" s="133" t="str">
        <f>'所属データ'!$G$3</f>
        <v>熊　本</v>
      </c>
      <c r="G30" s="32"/>
      <c r="H30" s="35"/>
      <c r="I30" s="32"/>
      <c r="J30" s="35"/>
      <c r="K30" s="32"/>
      <c r="L30" s="35"/>
      <c r="M30" s="106"/>
      <c r="N30" s="115"/>
      <c r="O30" s="106"/>
      <c r="P30" s="117"/>
      <c r="Q30" s="25">
        <f>'所属データ'!$A$19</f>
        <v>100100</v>
      </c>
      <c r="R30" s="25">
        <f t="shared" si="1"/>
        <v>0</v>
      </c>
      <c r="S30" s="25">
        <f t="shared" si="2"/>
      </c>
      <c r="T30" s="25">
        <f t="shared" si="0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1">
        <v>26</v>
      </c>
      <c r="B31" s="27"/>
      <c r="C31" s="60"/>
      <c r="D31" s="60"/>
      <c r="E31" s="61"/>
      <c r="F31" s="132" t="str">
        <f>'所属データ'!$G$3</f>
        <v>熊　本</v>
      </c>
      <c r="G31" s="31"/>
      <c r="H31" s="34"/>
      <c r="I31" s="31"/>
      <c r="J31" s="34"/>
      <c r="K31" s="31"/>
      <c r="L31" s="34"/>
      <c r="M31" s="105"/>
      <c r="N31" s="114"/>
      <c r="O31" s="105"/>
      <c r="P31" s="116"/>
      <c r="Q31" s="25">
        <f>'所属データ'!$A$19</f>
        <v>100100</v>
      </c>
      <c r="R31" s="25">
        <f t="shared" si="1"/>
        <v>0</v>
      </c>
      <c r="S31" s="25">
        <f t="shared" si="2"/>
      </c>
      <c r="T31" s="25">
        <f t="shared" si="0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2">
        <v>27</v>
      </c>
      <c r="B32" s="27"/>
      <c r="C32" s="60"/>
      <c r="D32" s="60"/>
      <c r="E32" s="61"/>
      <c r="F32" s="132" t="str">
        <f>'所属データ'!$G$3</f>
        <v>熊　本</v>
      </c>
      <c r="G32" s="31"/>
      <c r="H32" s="34"/>
      <c r="I32" s="31"/>
      <c r="J32" s="34"/>
      <c r="K32" s="31"/>
      <c r="L32" s="34"/>
      <c r="M32" s="105"/>
      <c r="N32" s="114"/>
      <c r="O32" s="105"/>
      <c r="P32" s="116"/>
      <c r="Q32" s="25">
        <f>'所属データ'!$A$19</f>
        <v>100100</v>
      </c>
      <c r="R32" s="25">
        <f t="shared" si="1"/>
        <v>0</v>
      </c>
      <c r="S32" s="25">
        <f t="shared" si="2"/>
      </c>
      <c r="T32" s="25">
        <f t="shared" si="0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2">
        <v>28</v>
      </c>
      <c r="B33" s="27"/>
      <c r="C33" s="60"/>
      <c r="D33" s="60"/>
      <c r="E33" s="61"/>
      <c r="F33" s="132" t="str">
        <f>'所属データ'!$G$3</f>
        <v>熊　本</v>
      </c>
      <c r="G33" s="31"/>
      <c r="H33" s="34"/>
      <c r="I33" s="31"/>
      <c r="J33" s="34"/>
      <c r="K33" s="31"/>
      <c r="L33" s="34"/>
      <c r="M33" s="105"/>
      <c r="N33" s="114"/>
      <c r="O33" s="105"/>
      <c r="P33" s="116"/>
      <c r="Q33" s="25">
        <f>'所属データ'!$A$19</f>
        <v>100100</v>
      </c>
      <c r="R33" s="25">
        <f t="shared" si="1"/>
        <v>0</v>
      </c>
      <c r="S33" s="25">
        <f t="shared" si="2"/>
      </c>
      <c r="T33" s="25">
        <f t="shared" si="0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2">
        <v>29</v>
      </c>
      <c r="B34" s="27"/>
      <c r="C34" s="60"/>
      <c r="D34" s="60"/>
      <c r="E34" s="61"/>
      <c r="F34" s="132" t="str">
        <f>'所属データ'!$G$3</f>
        <v>熊　本</v>
      </c>
      <c r="G34" s="31"/>
      <c r="H34" s="34"/>
      <c r="I34" s="31"/>
      <c r="J34" s="34"/>
      <c r="K34" s="31"/>
      <c r="L34" s="34"/>
      <c r="M34" s="105"/>
      <c r="N34" s="114"/>
      <c r="O34" s="105"/>
      <c r="P34" s="116"/>
      <c r="Q34" s="25">
        <f>'所属データ'!$A$19</f>
        <v>100100</v>
      </c>
      <c r="R34" s="25">
        <f t="shared" si="1"/>
        <v>0</v>
      </c>
      <c r="S34" s="25">
        <f t="shared" si="2"/>
      </c>
      <c r="T34" s="25">
        <f t="shared" si="0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3">
        <v>30</v>
      </c>
      <c r="B35" s="37"/>
      <c r="C35" s="62"/>
      <c r="D35" s="62"/>
      <c r="E35" s="63"/>
      <c r="F35" s="133" t="str">
        <f>'所属データ'!$G$3</f>
        <v>熊　本</v>
      </c>
      <c r="G35" s="32"/>
      <c r="H35" s="35"/>
      <c r="I35" s="32"/>
      <c r="J35" s="35"/>
      <c r="K35" s="32"/>
      <c r="L35" s="35"/>
      <c r="M35" s="106"/>
      <c r="N35" s="115"/>
      <c r="O35" s="106"/>
      <c r="P35" s="117"/>
      <c r="Q35" s="25">
        <f>'所属データ'!$A$19</f>
        <v>100100</v>
      </c>
      <c r="R35" s="25">
        <f t="shared" si="1"/>
        <v>0</v>
      </c>
      <c r="S35" s="25">
        <f t="shared" si="2"/>
      </c>
      <c r="T35" s="25">
        <f t="shared" si="0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1">
        <v>31</v>
      </c>
      <c r="B36" s="27"/>
      <c r="C36" s="60"/>
      <c r="D36" s="60"/>
      <c r="E36" s="61"/>
      <c r="F36" s="132" t="str">
        <f>'所属データ'!$G$3</f>
        <v>熊　本</v>
      </c>
      <c r="G36" s="31"/>
      <c r="H36" s="34"/>
      <c r="I36" s="31"/>
      <c r="J36" s="34"/>
      <c r="K36" s="31"/>
      <c r="L36" s="34"/>
      <c r="M36" s="105"/>
      <c r="N36" s="114"/>
      <c r="O36" s="105"/>
      <c r="P36" s="116"/>
      <c r="Q36" s="25">
        <f>'所属データ'!$A$19</f>
        <v>100100</v>
      </c>
      <c r="R36" s="25">
        <f t="shared" si="1"/>
        <v>0</v>
      </c>
      <c r="S36" s="25">
        <f t="shared" si="2"/>
      </c>
      <c r="T36" s="25">
        <f t="shared" si="0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2">
        <v>32</v>
      </c>
      <c r="B37" s="27"/>
      <c r="C37" s="60"/>
      <c r="D37" s="60"/>
      <c r="E37" s="61"/>
      <c r="F37" s="132" t="str">
        <f>'所属データ'!$G$3</f>
        <v>熊　本</v>
      </c>
      <c r="G37" s="31"/>
      <c r="H37" s="34"/>
      <c r="I37" s="31"/>
      <c r="J37" s="34"/>
      <c r="K37" s="31"/>
      <c r="L37" s="34"/>
      <c r="M37" s="105"/>
      <c r="N37" s="114"/>
      <c r="O37" s="105"/>
      <c r="P37" s="116"/>
      <c r="Q37" s="25">
        <f>'所属データ'!$A$19</f>
        <v>100100</v>
      </c>
      <c r="R37" s="25">
        <f t="shared" si="1"/>
        <v>0</v>
      </c>
      <c r="S37" s="25">
        <f t="shared" si="2"/>
      </c>
      <c r="T37" s="25">
        <f t="shared" si="0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2">
        <v>33</v>
      </c>
      <c r="B38" s="27"/>
      <c r="C38" s="60"/>
      <c r="D38" s="60"/>
      <c r="E38" s="61"/>
      <c r="F38" s="132" t="str">
        <f>'所属データ'!$G$3</f>
        <v>熊　本</v>
      </c>
      <c r="G38" s="31"/>
      <c r="H38" s="34"/>
      <c r="I38" s="31"/>
      <c r="J38" s="34"/>
      <c r="K38" s="31"/>
      <c r="L38" s="34"/>
      <c r="M38" s="105"/>
      <c r="N38" s="114"/>
      <c r="O38" s="105"/>
      <c r="P38" s="116"/>
      <c r="Q38" s="25">
        <f>'所属データ'!$A$19</f>
        <v>100100</v>
      </c>
      <c r="R38" s="25">
        <f t="shared" si="1"/>
        <v>0</v>
      </c>
      <c r="S38" s="25">
        <f t="shared" si="2"/>
      </c>
      <c r="T38" s="25">
        <f t="shared" si="0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2">
        <v>34</v>
      </c>
      <c r="B39" s="27"/>
      <c r="C39" s="60"/>
      <c r="D39" s="60"/>
      <c r="E39" s="61"/>
      <c r="F39" s="132" t="str">
        <f>'所属データ'!$G$3</f>
        <v>熊　本</v>
      </c>
      <c r="G39" s="31"/>
      <c r="H39" s="34"/>
      <c r="I39" s="31"/>
      <c r="J39" s="34"/>
      <c r="K39" s="31"/>
      <c r="L39" s="34"/>
      <c r="M39" s="105"/>
      <c r="N39" s="114"/>
      <c r="O39" s="105"/>
      <c r="P39" s="116"/>
      <c r="Q39" s="25">
        <f>'所属データ'!$A$19</f>
        <v>100100</v>
      </c>
      <c r="R39" s="25">
        <f t="shared" si="1"/>
        <v>0</v>
      </c>
      <c r="S39" s="25">
        <f t="shared" si="2"/>
      </c>
      <c r="T39" s="25">
        <f t="shared" si="0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3">
        <v>35</v>
      </c>
      <c r="B40" s="37"/>
      <c r="C40" s="62"/>
      <c r="D40" s="62"/>
      <c r="E40" s="63"/>
      <c r="F40" s="133" t="str">
        <f>'所属データ'!$G$3</f>
        <v>熊　本</v>
      </c>
      <c r="G40" s="32"/>
      <c r="H40" s="35"/>
      <c r="I40" s="32"/>
      <c r="J40" s="35"/>
      <c r="K40" s="32"/>
      <c r="L40" s="35"/>
      <c r="M40" s="106"/>
      <c r="N40" s="115"/>
      <c r="O40" s="106"/>
      <c r="P40" s="117"/>
      <c r="Q40" s="25">
        <f>'所属データ'!$A$19</f>
        <v>100100</v>
      </c>
      <c r="R40" s="25">
        <f t="shared" si="1"/>
        <v>0</v>
      </c>
      <c r="S40" s="25">
        <f t="shared" si="2"/>
      </c>
      <c r="T40" s="25">
        <f t="shared" si="0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1">
        <v>36</v>
      </c>
      <c r="B41" s="27"/>
      <c r="C41" s="60"/>
      <c r="D41" s="60"/>
      <c r="E41" s="61"/>
      <c r="F41" s="132" t="str">
        <f>'所属データ'!$G$3</f>
        <v>熊　本</v>
      </c>
      <c r="G41" s="31"/>
      <c r="H41" s="34"/>
      <c r="I41" s="31"/>
      <c r="J41" s="34"/>
      <c r="K41" s="31"/>
      <c r="L41" s="34"/>
      <c r="M41" s="105"/>
      <c r="N41" s="114"/>
      <c r="O41" s="105"/>
      <c r="P41" s="116"/>
      <c r="Q41" s="25">
        <f>'所属データ'!$A$19</f>
        <v>100100</v>
      </c>
      <c r="R41" s="25">
        <f t="shared" si="1"/>
        <v>0</v>
      </c>
      <c r="S41" s="25">
        <f t="shared" si="2"/>
      </c>
      <c r="T41" s="25">
        <f t="shared" si="0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2">
        <v>37</v>
      </c>
      <c r="B42" s="27"/>
      <c r="C42" s="60"/>
      <c r="D42" s="60"/>
      <c r="E42" s="61"/>
      <c r="F42" s="132" t="str">
        <f>'所属データ'!$G$3</f>
        <v>熊　本</v>
      </c>
      <c r="G42" s="31"/>
      <c r="H42" s="34"/>
      <c r="I42" s="31"/>
      <c r="J42" s="34"/>
      <c r="K42" s="31"/>
      <c r="L42" s="34"/>
      <c r="M42" s="105"/>
      <c r="N42" s="114"/>
      <c r="O42" s="105"/>
      <c r="P42" s="116"/>
      <c r="Q42" s="25">
        <f>'所属データ'!$A$19</f>
        <v>100100</v>
      </c>
      <c r="R42" s="25">
        <f t="shared" si="1"/>
        <v>0</v>
      </c>
      <c r="S42" s="25">
        <f t="shared" si="2"/>
      </c>
      <c r="T42" s="25">
        <f t="shared" si="0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2">
        <v>38</v>
      </c>
      <c r="B43" s="27"/>
      <c r="C43" s="60"/>
      <c r="D43" s="60"/>
      <c r="E43" s="61"/>
      <c r="F43" s="132" t="str">
        <f>'所属データ'!$G$3</f>
        <v>熊　本</v>
      </c>
      <c r="G43" s="31"/>
      <c r="H43" s="34"/>
      <c r="I43" s="31"/>
      <c r="J43" s="34"/>
      <c r="K43" s="31"/>
      <c r="L43" s="34"/>
      <c r="M43" s="105"/>
      <c r="N43" s="114"/>
      <c r="O43" s="105"/>
      <c r="P43" s="116"/>
      <c r="Q43" s="25">
        <f>'所属データ'!$A$19</f>
        <v>100100</v>
      </c>
      <c r="R43" s="25">
        <f t="shared" si="1"/>
        <v>0</v>
      </c>
      <c r="S43" s="25">
        <f t="shared" si="2"/>
      </c>
      <c r="T43" s="25">
        <f t="shared" si="0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2">
        <v>39</v>
      </c>
      <c r="B44" s="27"/>
      <c r="C44" s="60"/>
      <c r="D44" s="60"/>
      <c r="E44" s="61"/>
      <c r="F44" s="132" t="str">
        <f>'所属データ'!$G$3</f>
        <v>熊　本</v>
      </c>
      <c r="G44" s="31"/>
      <c r="H44" s="34"/>
      <c r="I44" s="31"/>
      <c r="J44" s="34"/>
      <c r="K44" s="31"/>
      <c r="L44" s="34"/>
      <c r="M44" s="105"/>
      <c r="N44" s="114"/>
      <c r="O44" s="105"/>
      <c r="P44" s="116"/>
      <c r="Q44" s="25">
        <f>'所属データ'!$A$19</f>
        <v>100100</v>
      </c>
      <c r="R44" s="25">
        <f t="shared" si="1"/>
        <v>0</v>
      </c>
      <c r="S44" s="25">
        <f t="shared" si="2"/>
      </c>
      <c r="T44" s="25">
        <f t="shared" si="0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3">
        <v>40</v>
      </c>
      <c r="B45" s="37"/>
      <c r="C45" s="62"/>
      <c r="D45" s="62"/>
      <c r="E45" s="63"/>
      <c r="F45" s="133" t="str">
        <f>'所属データ'!$G$3</f>
        <v>熊　本</v>
      </c>
      <c r="G45" s="32"/>
      <c r="H45" s="35"/>
      <c r="I45" s="32"/>
      <c r="J45" s="35"/>
      <c r="K45" s="32"/>
      <c r="L45" s="35"/>
      <c r="M45" s="106"/>
      <c r="N45" s="115"/>
      <c r="O45" s="106"/>
      <c r="P45" s="117"/>
      <c r="Q45" s="25">
        <f>'所属データ'!$A$19</f>
        <v>100100</v>
      </c>
      <c r="R45" s="25">
        <f t="shared" si="1"/>
        <v>0</v>
      </c>
      <c r="S45" s="25">
        <f t="shared" si="2"/>
      </c>
      <c r="T45" s="25">
        <f t="shared" si="0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1">
        <v>41</v>
      </c>
      <c r="B46" s="27"/>
      <c r="C46" s="60"/>
      <c r="D46" s="60"/>
      <c r="E46" s="61"/>
      <c r="F46" s="132" t="str">
        <f>'所属データ'!$G$3</f>
        <v>熊　本</v>
      </c>
      <c r="G46" s="31"/>
      <c r="H46" s="34"/>
      <c r="I46" s="31"/>
      <c r="J46" s="34"/>
      <c r="K46" s="31"/>
      <c r="L46" s="34"/>
      <c r="M46" s="105"/>
      <c r="N46" s="114"/>
      <c r="O46" s="105"/>
      <c r="P46" s="116"/>
      <c r="Q46" s="25">
        <f>'所属データ'!$A$19</f>
        <v>100100</v>
      </c>
      <c r="R46" s="25">
        <f t="shared" si="1"/>
        <v>0</v>
      </c>
      <c r="S46" s="25">
        <f t="shared" si="2"/>
      </c>
      <c r="T46" s="25">
        <f t="shared" si="0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2">
        <v>42</v>
      </c>
      <c r="B47" s="27"/>
      <c r="C47" s="60"/>
      <c r="D47" s="60"/>
      <c r="E47" s="61"/>
      <c r="F47" s="132" t="str">
        <f>'所属データ'!$G$3</f>
        <v>熊　本</v>
      </c>
      <c r="G47" s="31"/>
      <c r="H47" s="34"/>
      <c r="I47" s="31"/>
      <c r="J47" s="34"/>
      <c r="K47" s="31"/>
      <c r="L47" s="34"/>
      <c r="M47" s="105"/>
      <c r="N47" s="114"/>
      <c r="O47" s="105"/>
      <c r="P47" s="116"/>
      <c r="Q47" s="25">
        <f>'所属データ'!$A$19</f>
        <v>100100</v>
      </c>
      <c r="R47" s="25">
        <f t="shared" si="1"/>
        <v>0</v>
      </c>
      <c r="S47" s="25">
        <f t="shared" si="2"/>
      </c>
      <c r="T47" s="25">
        <f t="shared" si="0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2">
        <v>43</v>
      </c>
      <c r="B48" s="27"/>
      <c r="C48" s="60"/>
      <c r="D48" s="60"/>
      <c r="E48" s="61"/>
      <c r="F48" s="132" t="str">
        <f>'所属データ'!$G$3</f>
        <v>熊　本</v>
      </c>
      <c r="G48" s="31"/>
      <c r="H48" s="34"/>
      <c r="I48" s="31"/>
      <c r="J48" s="34"/>
      <c r="K48" s="31"/>
      <c r="L48" s="34"/>
      <c r="M48" s="105"/>
      <c r="N48" s="114"/>
      <c r="O48" s="105"/>
      <c r="P48" s="116"/>
      <c r="Q48" s="25">
        <f>'所属データ'!$A$19</f>
        <v>100100</v>
      </c>
      <c r="R48" s="25">
        <f t="shared" si="1"/>
        <v>0</v>
      </c>
      <c r="S48" s="25">
        <f t="shared" si="2"/>
      </c>
      <c r="T48" s="25">
        <f t="shared" si="0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2">
        <v>44</v>
      </c>
      <c r="B49" s="27"/>
      <c r="C49" s="60"/>
      <c r="D49" s="60"/>
      <c r="E49" s="61"/>
      <c r="F49" s="132" t="str">
        <f>'所属データ'!$G$3</f>
        <v>熊　本</v>
      </c>
      <c r="G49" s="31"/>
      <c r="H49" s="34"/>
      <c r="I49" s="31"/>
      <c r="J49" s="34"/>
      <c r="K49" s="31"/>
      <c r="L49" s="34"/>
      <c r="M49" s="105"/>
      <c r="N49" s="114"/>
      <c r="O49" s="105"/>
      <c r="P49" s="116"/>
      <c r="Q49" s="25">
        <f>'所属データ'!$A$19</f>
        <v>100100</v>
      </c>
      <c r="R49" s="25">
        <f t="shared" si="1"/>
        <v>0</v>
      </c>
      <c r="S49" s="25">
        <f t="shared" si="2"/>
      </c>
      <c r="T49" s="25">
        <f t="shared" si="0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3">
        <v>45</v>
      </c>
      <c r="B50" s="37"/>
      <c r="C50" s="62"/>
      <c r="D50" s="62"/>
      <c r="E50" s="63"/>
      <c r="F50" s="133" t="str">
        <f>'所属データ'!$G$3</f>
        <v>熊　本</v>
      </c>
      <c r="G50" s="32"/>
      <c r="H50" s="35"/>
      <c r="I50" s="32"/>
      <c r="J50" s="35"/>
      <c r="K50" s="32"/>
      <c r="L50" s="35"/>
      <c r="M50" s="106"/>
      <c r="N50" s="115"/>
      <c r="O50" s="106"/>
      <c r="P50" s="117"/>
      <c r="Q50" s="25">
        <f>'所属データ'!$A$19</f>
        <v>100100</v>
      </c>
      <c r="R50" s="25">
        <f t="shared" si="1"/>
        <v>0</v>
      </c>
      <c r="S50" s="25">
        <f t="shared" si="2"/>
      </c>
      <c r="T50" s="25">
        <f t="shared" si="0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34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M54" s="25"/>
      <c r="N54" s="25"/>
      <c r="O54" s="25"/>
      <c r="P54" s="25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M55" s="25"/>
      <c r="N55" s="25"/>
      <c r="O55" s="25"/>
      <c r="P55" s="25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M56" s="25"/>
      <c r="N56" s="25"/>
      <c r="O56" s="25"/>
      <c r="P56" s="25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172</v>
      </c>
      <c r="H57" s="13" t="s">
        <v>128</v>
      </c>
      <c r="I57" s="13" t="s">
        <v>114</v>
      </c>
      <c r="J57" t="s">
        <v>62</v>
      </c>
      <c r="M57" s="25"/>
      <c r="N57" s="25"/>
      <c r="O57" s="25"/>
      <c r="P57" s="25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M58" s="25"/>
      <c r="N58" s="25"/>
      <c r="O58" s="25"/>
      <c r="P58" s="25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166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M59" s="25"/>
      <c r="N59" s="25"/>
      <c r="O59" s="25"/>
      <c r="P59" s="25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170</v>
      </c>
      <c r="E60" s="13" t="s">
        <v>168</v>
      </c>
      <c r="F60" s="15"/>
      <c r="G60" s="13" t="s">
        <v>169</v>
      </c>
      <c r="H60" s="13" t="s">
        <v>128</v>
      </c>
      <c r="I60" s="13" t="s">
        <v>117</v>
      </c>
      <c r="J60" t="s">
        <v>65</v>
      </c>
      <c r="M60" s="25"/>
      <c r="N60" s="25"/>
      <c r="O60" s="25"/>
      <c r="P60" s="25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132</v>
      </c>
      <c r="E61" s="13" t="s">
        <v>173</v>
      </c>
      <c r="G61" s="13" t="s">
        <v>174</v>
      </c>
      <c r="H61" s="13" t="s">
        <v>128</v>
      </c>
      <c r="I61" s="13" t="s">
        <v>118</v>
      </c>
      <c r="J61" t="s">
        <v>66</v>
      </c>
      <c r="M61" s="25"/>
      <c r="N61" s="25"/>
      <c r="O61" s="25"/>
      <c r="P61" s="25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133</v>
      </c>
      <c r="E62" s="13" t="s">
        <v>138</v>
      </c>
      <c r="F62" s="15"/>
      <c r="G62" s="13" t="s">
        <v>146</v>
      </c>
      <c r="H62" s="13" t="s">
        <v>128</v>
      </c>
      <c r="I62" s="13" t="s">
        <v>119</v>
      </c>
      <c r="J62" t="s">
        <v>67</v>
      </c>
      <c r="M62" s="25"/>
      <c r="N62" s="25"/>
      <c r="O62" s="25"/>
      <c r="P62" s="25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134</v>
      </c>
      <c r="E63" s="13" t="s">
        <v>139</v>
      </c>
      <c r="F63" s="15"/>
      <c r="G63" s="13" t="s">
        <v>147</v>
      </c>
      <c r="H63" s="13" t="s">
        <v>128</v>
      </c>
      <c r="I63" s="13" t="s">
        <v>120</v>
      </c>
      <c r="J63" t="s">
        <v>68</v>
      </c>
      <c r="M63" s="25"/>
      <c r="N63" s="25"/>
      <c r="O63" s="25"/>
      <c r="P63" s="25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127</v>
      </c>
      <c r="E64" s="13" t="s">
        <v>156</v>
      </c>
      <c r="F64" s="15"/>
      <c r="G64" s="13" t="s">
        <v>148</v>
      </c>
      <c r="H64" s="13" t="s">
        <v>128</v>
      </c>
      <c r="J64" t="s">
        <v>69</v>
      </c>
      <c r="M64" s="25"/>
      <c r="N64" s="25"/>
      <c r="O64" s="25"/>
      <c r="P64" s="25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127</v>
      </c>
      <c r="E65" s="13" t="s">
        <v>140</v>
      </c>
      <c r="F65" s="15"/>
      <c r="G65" s="13" t="s">
        <v>149</v>
      </c>
      <c r="H65" s="13" t="s">
        <v>127</v>
      </c>
      <c r="J65" t="s">
        <v>70</v>
      </c>
      <c r="M65" s="25"/>
      <c r="N65" s="25"/>
      <c r="O65" s="25"/>
      <c r="P65" s="25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127</v>
      </c>
      <c r="E66" s="13" t="s">
        <v>127</v>
      </c>
      <c r="F66" s="15"/>
      <c r="G66" s="13" t="s">
        <v>127</v>
      </c>
      <c r="H66" s="13" t="s">
        <v>127</v>
      </c>
      <c r="J66" t="s">
        <v>71</v>
      </c>
      <c r="M66" s="25"/>
      <c r="N66" s="25"/>
      <c r="O66" s="25"/>
      <c r="P66" s="25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127</v>
      </c>
      <c r="E67" s="13" t="s">
        <v>127</v>
      </c>
      <c r="F67" s="15"/>
      <c r="G67" s="13" t="s">
        <v>127</v>
      </c>
      <c r="H67" s="13" t="s">
        <v>127</v>
      </c>
      <c r="J67" t="s">
        <v>72</v>
      </c>
      <c r="M67" s="25"/>
      <c r="N67" s="25"/>
      <c r="O67" s="25"/>
      <c r="P67" s="25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127</v>
      </c>
      <c r="E68" s="13" t="s">
        <v>127</v>
      </c>
      <c r="F68" s="15"/>
      <c r="G68" s="13" t="s">
        <v>127</v>
      </c>
      <c r="H68" s="13" t="s">
        <v>127</v>
      </c>
      <c r="J68" t="s">
        <v>73</v>
      </c>
      <c r="M68" s="25"/>
      <c r="N68" s="25"/>
      <c r="O68" s="25"/>
      <c r="P68" s="25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127</v>
      </c>
      <c r="E69" s="13" t="s">
        <v>127</v>
      </c>
      <c r="F69" s="15"/>
      <c r="G69" s="13" t="s">
        <v>127</v>
      </c>
      <c r="H69" s="13" t="s">
        <v>127</v>
      </c>
      <c r="J69" t="s">
        <v>74</v>
      </c>
      <c r="M69" s="25"/>
      <c r="N69" s="25"/>
      <c r="O69" s="25"/>
      <c r="P69" s="25"/>
      <c r="U69" s="13"/>
    </row>
    <row r="70" spans="2:21" ht="13.5">
      <c r="B70" s="118">
        <f>IF('所属データ'!$E$3="中学",C70,IF('所属データ'!$E$3="高校",E70,G70))</f>
        <v>0</v>
      </c>
      <c r="E70" s="15"/>
      <c r="G70" s="77"/>
      <c r="J70" t="s">
        <v>75</v>
      </c>
      <c r="K70" s="25"/>
      <c r="L70" s="25"/>
      <c r="M70" s="25"/>
      <c r="N70" s="25"/>
      <c r="O70" s="25"/>
      <c r="P70" s="25"/>
      <c r="T70" s="13"/>
      <c r="U70" s="13"/>
    </row>
    <row r="71" spans="2:21" ht="13.5">
      <c r="B71" s="118">
        <f>IF('所属データ'!$E$3="中学",C71,IF('所属データ'!$E$3="高校",E71,G71))</f>
        <v>0</v>
      </c>
      <c r="J71" t="s">
        <v>76</v>
      </c>
      <c r="K71" s="25"/>
      <c r="L71" s="25"/>
      <c r="M71" s="25"/>
      <c r="N71" s="25"/>
      <c r="O71" s="25"/>
      <c r="P71" s="25"/>
      <c r="T71" s="13"/>
      <c r="U71" s="13"/>
    </row>
    <row r="72" spans="2:21" ht="13.5">
      <c r="B72" s="118">
        <f>IF('所属データ'!$E$3="中学",C72,IF('所属データ'!$E$3="高校",E72,G72))</f>
        <v>0</v>
      </c>
      <c r="C72" s="15"/>
      <c r="D72" s="15"/>
      <c r="J72" t="s">
        <v>77</v>
      </c>
      <c r="K72" s="25"/>
      <c r="L72" s="25"/>
      <c r="M72" s="25"/>
      <c r="N72" s="25"/>
      <c r="O72" s="25"/>
      <c r="P72" s="25"/>
      <c r="T72" s="13"/>
      <c r="U72" s="13"/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ht="13.5">
      <c r="J79" t="s">
        <v>84</v>
      </c>
    </row>
    <row r="80" ht="13.5"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objects="1" scenarios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75390625" style="13" customWidth="1"/>
    <col min="3" max="4" width="16.00390625" style="13" customWidth="1"/>
    <col min="5" max="5" width="4.50390625" style="13" customWidth="1"/>
    <col min="6" max="6" width="6.375" style="13" customWidth="1"/>
    <col min="7" max="7" width="11.875" style="13" customWidth="1"/>
    <col min="8" max="8" width="7.50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5" hidden="1" customWidth="1"/>
    <col min="18" max="18" width="5.50390625" style="25" hidden="1" customWidth="1"/>
    <col min="19" max="20" width="6.875" style="25" hidden="1" customWidth="1"/>
    <col min="21" max="21" width="8.125" style="25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2" t="s">
        <v>180</v>
      </c>
      <c r="B1" s="203"/>
      <c r="C1" s="109" t="s">
        <v>153</v>
      </c>
      <c r="D1" s="109"/>
      <c r="E1" s="108"/>
      <c r="F1" s="108"/>
      <c r="G1" s="33" t="str">
        <f>"所属長名："&amp;'所属データ'!$C$6&amp;"　印"</f>
        <v>所属長名：　印</v>
      </c>
      <c r="I1" s="33"/>
      <c r="J1" s="33"/>
      <c r="K1" s="33"/>
      <c r="L1" s="33"/>
      <c r="M1" s="33"/>
      <c r="S1" s="82"/>
      <c r="T1" s="26"/>
      <c r="U1" s="16" t="s">
        <v>3</v>
      </c>
      <c r="V1" s="16" t="s">
        <v>4</v>
      </c>
      <c r="W1" s="16" t="s">
        <v>5</v>
      </c>
      <c r="X1" s="16" t="s">
        <v>6</v>
      </c>
      <c r="Y1" s="16" t="s">
        <v>7</v>
      </c>
      <c r="Z1" s="16" t="s">
        <v>8</v>
      </c>
      <c r="AA1" s="16" t="s">
        <v>9</v>
      </c>
      <c r="AB1" s="16" t="s">
        <v>10</v>
      </c>
      <c r="AC1" s="16" t="s">
        <v>11</v>
      </c>
      <c r="AD1" s="16" t="s">
        <v>12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204"/>
      <c r="B2" s="205"/>
      <c r="C2" s="211" t="str">
        <f>"所属名："&amp;'所属データ'!$C$3</f>
        <v>所属名：</v>
      </c>
      <c r="D2" s="212"/>
      <c r="E2" s="213"/>
      <c r="F2" s="213"/>
      <c r="G2" s="33" t="str">
        <f>"監督名："&amp;'所属データ'!$E$6</f>
        <v>監督名：</v>
      </c>
      <c r="I2" s="33"/>
      <c r="N2" s="81">
        <f>IF(COUNTA(N6:N50)&gt;6,"ﾘﾚｰ人数ｵｰﾊﾞｰ","")</f>
      </c>
      <c r="O2" s="81"/>
      <c r="P2" s="81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'所属データ'!$A$19/100+434000</f>
        <v>435001</v>
      </c>
      <c r="V2" s="14">
        <f>'所属データ'!$C$3&amp;M5</f>
      </c>
      <c r="X2" s="77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206"/>
      <c r="B3" s="206"/>
      <c r="C3" s="206"/>
      <c r="D3" s="143"/>
      <c r="E3" s="25"/>
      <c r="F3" s="25"/>
      <c r="G3" s="25"/>
      <c r="H3" s="80"/>
      <c r="I3" s="25"/>
      <c r="M3" s="199" t="s">
        <v>121</v>
      </c>
      <c r="N3" s="200"/>
      <c r="O3" s="200"/>
      <c r="P3" s="201"/>
      <c r="Q3" s="25" t="s">
        <v>13</v>
      </c>
      <c r="T3" s="25">
        <f>IF(COUNTA(N6:N50)&gt;0,'所属データ'!$E$3&amp;"400",0)</f>
        <v>0</v>
      </c>
      <c r="U3" s="14">
        <f>'所属データ'!$A$19/100+435000</f>
        <v>436001</v>
      </c>
      <c r="V3" s="14">
        <f>'所属データ'!$C$3&amp;N5</f>
      </c>
      <c r="X3" s="77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207" t="s">
        <v>14</v>
      </c>
      <c r="B4" s="209" t="s">
        <v>33</v>
      </c>
      <c r="C4" s="46" t="s">
        <v>19</v>
      </c>
      <c r="D4" s="46" t="s">
        <v>155</v>
      </c>
      <c r="E4" s="195" t="s">
        <v>23</v>
      </c>
      <c r="F4" s="197" t="s">
        <v>106</v>
      </c>
      <c r="G4" s="193" t="s">
        <v>35</v>
      </c>
      <c r="H4" s="194"/>
      <c r="I4" s="193" t="s">
        <v>54</v>
      </c>
      <c r="J4" s="194"/>
      <c r="K4" s="193" t="s">
        <v>55</v>
      </c>
      <c r="L4" s="194"/>
      <c r="M4" s="140"/>
      <c r="N4" s="140"/>
      <c r="O4" s="141"/>
      <c r="P4" s="142"/>
      <c r="Q4" s="26"/>
      <c r="R4" s="26"/>
      <c r="T4" s="25">
        <f>IF(COUNTA(O6:O50)&gt;0,'所属データ'!$E$3&amp;"400",0)</f>
        <v>0</v>
      </c>
      <c r="U4" s="14">
        <f>'所属データ'!$A$19/100+436000</f>
        <v>437001</v>
      </c>
      <c r="V4" s="14">
        <f>'所属データ'!$C$3&amp;O5</f>
      </c>
      <c r="X4" s="77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208"/>
      <c r="B5" s="210"/>
      <c r="C5" s="47" t="s">
        <v>21</v>
      </c>
      <c r="D5" s="47" t="s">
        <v>21</v>
      </c>
      <c r="E5" s="196"/>
      <c r="F5" s="198"/>
      <c r="G5" s="48" t="s">
        <v>25</v>
      </c>
      <c r="H5" s="49" t="s">
        <v>26</v>
      </c>
      <c r="I5" s="48" t="s">
        <v>25</v>
      </c>
      <c r="J5" s="49" t="s">
        <v>26</v>
      </c>
      <c r="K5" s="48" t="s">
        <v>25</v>
      </c>
      <c r="L5" s="49" t="s">
        <v>26</v>
      </c>
      <c r="M5" s="110"/>
      <c r="N5" s="110"/>
      <c r="O5" s="113"/>
      <c r="P5" s="112"/>
      <c r="Q5" s="26">
        <f>COUNTA(C6:C50)</f>
        <v>0</v>
      </c>
      <c r="R5" s="26"/>
      <c r="T5" s="25">
        <f>IF(COUNTA(P6:P50)&gt;0,'所属データ'!$E$3&amp;"４00",0)</f>
        <v>0</v>
      </c>
      <c r="U5" s="14">
        <f>'所属データ'!$A$19/100+437000</f>
        <v>438001</v>
      </c>
      <c r="V5" s="14">
        <f>'所属データ'!$C$3&amp;P5</f>
      </c>
      <c r="X5" s="77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4">
        <v>1</v>
      </c>
      <c r="B6" s="50"/>
      <c r="C6" s="147"/>
      <c r="D6" s="64"/>
      <c r="E6" s="65"/>
      <c r="F6" s="134" t="str">
        <f>'所属データ'!$G$3</f>
        <v>熊　本</v>
      </c>
      <c r="G6" s="53"/>
      <c r="H6" s="54"/>
      <c r="I6" s="53"/>
      <c r="J6" s="54"/>
      <c r="K6" s="53"/>
      <c r="L6" s="54"/>
      <c r="M6" s="128"/>
      <c r="N6" s="150"/>
      <c r="O6" s="120"/>
      <c r="P6" s="121"/>
      <c r="Q6" s="25">
        <f>'所属データ'!$A$19</f>
        <v>100100</v>
      </c>
      <c r="R6" s="25">
        <f aca="true" t="shared" si="0" ref="R6:R50">COUNTA(G6,I6,K6)</f>
        <v>0</v>
      </c>
      <c r="S6" s="25">
        <f aca="true" t="shared" si="1" ref="S6:S50">IF(M6="","",Q6*1000+20000+A6)</f>
      </c>
      <c r="T6" s="25">
        <f aca="true" t="shared" si="2" ref="T6:T50">IF(N6="","",Q6*1000+20000+A6)</f>
      </c>
      <c r="U6" s="25">
        <f aca="true" t="shared" si="3" ref="U6:U50">IF(O6="","",Q6*1000+20000+A6)</f>
      </c>
      <c r="V6" s="25">
        <f aca="true" t="shared" si="4" ref="V6:V50">IF(P6="","",Q6*1000+20000+A6)</f>
      </c>
      <c r="AE6" s="14"/>
      <c r="AF6" s="36"/>
      <c r="AG6" s="17"/>
      <c r="AH6" s="17"/>
      <c r="AI6" s="17"/>
      <c r="AJ6" s="17"/>
      <c r="AK6" s="17"/>
    </row>
    <row r="7" spans="1:23" ht="14.25" customHeight="1">
      <c r="A7" s="75">
        <v>2</v>
      </c>
      <c r="B7" s="52"/>
      <c r="C7" s="148"/>
      <c r="D7" s="66"/>
      <c r="E7" s="67"/>
      <c r="F7" s="135" t="str">
        <f>'所属データ'!$G$3</f>
        <v>熊　本</v>
      </c>
      <c r="G7" s="55"/>
      <c r="H7" s="56"/>
      <c r="I7" s="55"/>
      <c r="J7" s="56"/>
      <c r="K7" s="55"/>
      <c r="L7" s="56"/>
      <c r="M7" s="129"/>
      <c r="N7" s="135"/>
      <c r="O7" s="123"/>
      <c r="P7" s="124"/>
      <c r="Q7" s="25">
        <f>'所属データ'!$A$19</f>
        <v>100100</v>
      </c>
      <c r="R7" s="25">
        <f t="shared" si="0"/>
        <v>0</v>
      </c>
      <c r="S7" s="25">
        <f t="shared" si="1"/>
      </c>
      <c r="T7" s="25">
        <f t="shared" si="2"/>
      </c>
      <c r="U7" s="25">
        <f t="shared" si="3"/>
      </c>
      <c r="V7" s="25">
        <f t="shared" si="4"/>
      </c>
      <c r="W7" s="17"/>
    </row>
    <row r="8" spans="1:33" ht="14.25" customHeight="1">
      <c r="A8" s="75">
        <v>3</v>
      </c>
      <c r="B8" s="52"/>
      <c r="C8" s="66"/>
      <c r="D8" s="66"/>
      <c r="E8" s="67"/>
      <c r="F8" s="135" t="str">
        <f>'所属データ'!$G$3</f>
        <v>熊　本</v>
      </c>
      <c r="G8" s="55"/>
      <c r="H8" s="56"/>
      <c r="I8" s="55"/>
      <c r="J8" s="56"/>
      <c r="K8" s="55"/>
      <c r="L8" s="56"/>
      <c r="M8" s="129"/>
      <c r="N8" s="135"/>
      <c r="O8" s="123"/>
      <c r="P8" s="124"/>
      <c r="Q8" s="25">
        <f>'所属データ'!$A$19</f>
        <v>100100</v>
      </c>
      <c r="R8" s="25">
        <f t="shared" si="0"/>
        <v>0</v>
      </c>
      <c r="S8" s="25">
        <f t="shared" si="1"/>
      </c>
      <c r="T8" s="25">
        <f t="shared" si="2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6"/>
      <c r="AG8" s="17"/>
    </row>
    <row r="9" spans="1:33" ht="14.25" customHeight="1">
      <c r="A9" s="75">
        <v>4</v>
      </c>
      <c r="B9" s="52"/>
      <c r="C9" s="148"/>
      <c r="D9" s="66"/>
      <c r="E9" s="67"/>
      <c r="F9" s="135" t="str">
        <f>'所属データ'!$G$3</f>
        <v>熊　本</v>
      </c>
      <c r="G9" s="55"/>
      <c r="H9" s="56"/>
      <c r="I9" s="55"/>
      <c r="J9" s="56"/>
      <c r="K9" s="55"/>
      <c r="L9" s="56"/>
      <c r="M9" s="129"/>
      <c r="N9" s="135"/>
      <c r="O9" s="123"/>
      <c r="P9" s="124"/>
      <c r="Q9" s="25">
        <f>'所属データ'!$A$19</f>
        <v>100100</v>
      </c>
      <c r="R9" s="25">
        <f t="shared" si="0"/>
        <v>0</v>
      </c>
      <c r="S9" s="25">
        <f t="shared" si="1"/>
      </c>
      <c r="T9" s="25">
        <f t="shared" si="2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6"/>
      <c r="AG9" s="17"/>
    </row>
    <row r="10" spans="1:33" ht="14.25" customHeight="1" thickBot="1">
      <c r="A10" s="76">
        <v>5</v>
      </c>
      <c r="B10" s="51"/>
      <c r="C10" s="149"/>
      <c r="D10" s="68"/>
      <c r="E10" s="69"/>
      <c r="F10" s="136" t="str">
        <f>'所属データ'!$G$3</f>
        <v>熊　本</v>
      </c>
      <c r="G10" s="57"/>
      <c r="H10" s="58"/>
      <c r="I10" s="57"/>
      <c r="J10" s="58"/>
      <c r="K10" s="57"/>
      <c r="L10" s="58"/>
      <c r="M10" s="130"/>
      <c r="N10" s="151"/>
      <c r="O10" s="126"/>
      <c r="P10" s="127"/>
      <c r="Q10" s="25">
        <f>'所属データ'!$A$19</f>
        <v>100100</v>
      </c>
      <c r="R10" s="25">
        <f t="shared" si="0"/>
        <v>0</v>
      </c>
      <c r="S10" s="25">
        <f t="shared" si="1"/>
      </c>
      <c r="T10" s="25">
        <f t="shared" si="2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6"/>
      <c r="AG10" s="17"/>
    </row>
    <row r="11" spans="1:33" ht="14.25" customHeight="1">
      <c r="A11" s="74">
        <v>6</v>
      </c>
      <c r="B11" s="50"/>
      <c r="C11" s="147"/>
      <c r="D11" s="64"/>
      <c r="E11" s="65"/>
      <c r="F11" s="134" t="str">
        <f>'所属データ'!$G$3</f>
        <v>熊　本</v>
      </c>
      <c r="G11" s="53"/>
      <c r="H11" s="54"/>
      <c r="I11" s="53"/>
      <c r="J11" s="54"/>
      <c r="K11" s="53"/>
      <c r="L11" s="54"/>
      <c r="M11" s="128"/>
      <c r="N11" s="150"/>
      <c r="O11" s="120"/>
      <c r="P11" s="121"/>
      <c r="Q11" s="25">
        <f>'所属データ'!$A$19</f>
        <v>100100</v>
      </c>
      <c r="R11" s="25">
        <f t="shared" si="0"/>
        <v>0</v>
      </c>
      <c r="S11" s="25">
        <f t="shared" si="1"/>
      </c>
      <c r="T11" s="25">
        <f t="shared" si="2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6"/>
      <c r="AG11" s="17"/>
    </row>
    <row r="12" spans="1:33" ht="14.25" customHeight="1">
      <c r="A12" s="75">
        <v>7</v>
      </c>
      <c r="B12" s="52"/>
      <c r="C12" s="148"/>
      <c r="D12" s="66"/>
      <c r="E12" s="67"/>
      <c r="F12" s="135" t="str">
        <f>'所属データ'!$G$3</f>
        <v>熊　本</v>
      </c>
      <c r="G12" s="55"/>
      <c r="H12" s="56"/>
      <c r="I12" s="55"/>
      <c r="J12" s="56"/>
      <c r="K12" s="55"/>
      <c r="L12" s="56"/>
      <c r="M12" s="129"/>
      <c r="N12" s="135"/>
      <c r="O12" s="123"/>
      <c r="P12" s="124"/>
      <c r="Q12" s="25">
        <f>'所属データ'!$A$19</f>
        <v>100100</v>
      </c>
      <c r="R12" s="25">
        <f t="shared" si="0"/>
        <v>0</v>
      </c>
      <c r="S12" s="25">
        <f t="shared" si="1"/>
      </c>
      <c r="T12" s="25">
        <f t="shared" si="2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6"/>
      <c r="AG12" s="17"/>
    </row>
    <row r="13" spans="1:32" ht="14.25" customHeight="1">
      <c r="A13" s="75">
        <v>8</v>
      </c>
      <c r="B13" s="52"/>
      <c r="C13" s="148"/>
      <c r="D13" s="66"/>
      <c r="E13" s="67"/>
      <c r="F13" s="135" t="str">
        <f>'所属データ'!$G$3</f>
        <v>熊　本</v>
      </c>
      <c r="G13" s="55"/>
      <c r="H13" s="56"/>
      <c r="I13" s="55"/>
      <c r="J13" s="56"/>
      <c r="K13" s="55"/>
      <c r="L13" s="56"/>
      <c r="M13" s="129"/>
      <c r="N13" s="135"/>
      <c r="O13" s="123"/>
      <c r="P13" s="124"/>
      <c r="Q13" s="25">
        <f>'所属データ'!$A$19</f>
        <v>100100</v>
      </c>
      <c r="R13" s="25">
        <f t="shared" si="0"/>
        <v>0</v>
      </c>
      <c r="S13" s="25">
        <f t="shared" si="1"/>
      </c>
      <c r="T13" s="25">
        <f t="shared" si="2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6"/>
    </row>
    <row r="14" spans="1:32" ht="14.25" customHeight="1">
      <c r="A14" s="75">
        <v>9</v>
      </c>
      <c r="B14" s="52"/>
      <c r="C14" s="148"/>
      <c r="D14" s="66"/>
      <c r="E14" s="67"/>
      <c r="F14" s="135" t="str">
        <f>'所属データ'!$G$3</f>
        <v>熊　本</v>
      </c>
      <c r="G14" s="55"/>
      <c r="H14" s="56"/>
      <c r="I14" s="55"/>
      <c r="J14" s="56"/>
      <c r="K14" s="55"/>
      <c r="L14" s="56"/>
      <c r="M14" s="129"/>
      <c r="N14" s="135"/>
      <c r="O14" s="123"/>
      <c r="P14" s="124"/>
      <c r="Q14" s="25">
        <f>'所属データ'!$A$19</f>
        <v>100100</v>
      </c>
      <c r="R14" s="25">
        <f t="shared" si="0"/>
        <v>0</v>
      </c>
      <c r="S14" s="25">
        <f t="shared" si="1"/>
      </c>
      <c r="T14" s="25">
        <f t="shared" si="2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6"/>
    </row>
    <row r="15" spans="1:32" ht="14.25" customHeight="1" thickBot="1">
      <c r="A15" s="76">
        <v>10</v>
      </c>
      <c r="B15" s="51"/>
      <c r="C15" s="149"/>
      <c r="D15" s="68"/>
      <c r="E15" s="69"/>
      <c r="F15" s="136" t="str">
        <f>'所属データ'!$G$3</f>
        <v>熊　本</v>
      </c>
      <c r="G15" s="57"/>
      <c r="H15" s="58"/>
      <c r="I15" s="57"/>
      <c r="J15" s="58"/>
      <c r="K15" s="57"/>
      <c r="L15" s="58"/>
      <c r="M15" s="130"/>
      <c r="N15" s="151"/>
      <c r="O15" s="126"/>
      <c r="P15" s="127"/>
      <c r="Q15" s="25">
        <f>'所属データ'!$A$19</f>
        <v>100100</v>
      </c>
      <c r="R15" s="25">
        <f t="shared" si="0"/>
        <v>0</v>
      </c>
      <c r="S15" s="25">
        <f t="shared" si="1"/>
      </c>
      <c r="T15" s="25">
        <f t="shared" si="2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6"/>
    </row>
    <row r="16" spans="1:32" ht="14.25" customHeight="1">
      <c r="A16" s="74">
        <v>11</v>
      </c>
      <c r="B16" s="50"/>
      <c r="C16" s="147"/>
      <c r="D16" s="64"/>
      <c r="E16" s="65"/>
      <c r="F16" s="134" t="str">
        <f>'所属データ'!$G$3</f>
        <v>熊　本</v>
      </c>
      <c r="G16" s="53"/>
      <c r="H16" s="54"/>
      <c r="I16" s="53"/>
      <c r="J16" s="54"/>
      <c r="K16" s="53"/>
      <c r="L16" s="54"/>
      <c r="M16" s="128"/>
      <c r="N16" s="150"/>
      <c r="O16" s="120"/>
      <c r="P16" s="121"/>
      <c r="Q16" s="25">
        <f>'所属データ'!$A$19</f>
        <v>100100</v>
      </c>
      <c r="R16" s="25">
        <f t="shared" si="0"/>
        <v>0</v>
      </c>
      <c r="S16" s="25">
        <f t="shared" si="1"/>
      </c>
      <c r="T16" s="25">
        <f t="shared" si="2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6"/>
    </row>
    <row r="17" spans="1:32" ht="14.25" customHeight="1">
      <c r="A17" s="75">
        <v>12</v>
      </c>
      <c r="B17" s="52"/>
      <c r="C17" s="66"/>
      <c r="D17" s="66"/>
      <c r="E17" s="67"/>
      <c r="F17" s="135" t="str">
        <f>'所属データ'!$G$3</f>
        <v>熊　本</v>
      </c>
      <c r="G17" s="55"/>
      <c r="H17" s="56"/>
      <c r="I17" s="55"/>
      <c r="J17" s="56"/>
      <c r="K17" s="55"/>
      <c r="L17" s="56"/>
      <c r="M17" s="129"/>
      <c r="N17" s="122"/>
      <c r="O17" s="123"/>
      <c r="P17" s="124"/>
      <c r="Q17" s="25">
        <f>'所属データ'!$A$19</f>
        <v>100100</v>
      </c>
      <c r="R17" s="25">
        <f t="shared" si="0"/>
        <v>0</v>
      </c>
      <c r="S17" s="25">
        <f t="shared" si="1"/>
      </c>
      <c r="T17" s="25">
        <f t="shared" si="2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6"/>
    </row>
    <row r="18" spans="1:32" ht="14.25" customHeight="1">
      <c r="A18" s="75">
        <v>13</v>
      </c>
      <c r="B18" s="52"/>
      <c r="C18" s="66"/>
      <c r="D18" s="66"/>
      <c r="E18" s="67"/>
      <c r="F18" s="135" t="str">
        <f>'所属データ'!$G$3</f>
        <v>熊　本</v>
      </c>
      <c r="G18" s="55"/>
      <c r="H18" s="56"/>
      <c r="I18" s="55"/>
      <c r="J18" s="56"/>
      <c r="K18" s="55"/>
      <c r="L18" s="56"/>
      <c r="M18" s="129"/>
      <c r="N18" s="122"/>
      <c r="O18" s="123"/>
      <c r="P18" s="124"/>
      <c r="Q18" s="25">
        <f>'所属データ'!$A$19</f>
        <v>100100</v>
      </c>
      <c r="R18" s="25">
        <f t="shared" si="0"/>
        <v>0</v>
      </c>
      <c r="S18" s="25">
        <f t="shared" si="1"/>
      </c>
      <c r="T18" s="25">
        <f t="shared" si="2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6"/>
    </row>
    <row r="19" spans="1:32" ht="14.25" customHeight="1">
      <c r="A19" s="75">
        <v>14</v>
      </c>
      <c r="B19" s="52"/>
      <c r="C19" s="66"/>
      <c r="D19" s="66"/>
      <c r="E19" s="67"/>
      <c r="F19" s="135" t="str">
        <f>'所属データ'!$G$3</f>
        <v>熊　本</v>
      </c>
      <c r="G19" s="55"/>
      <c r="H19" s="56"/>
      <c r="I19" s="55"/>
      <c r="J19" s="56"/>
      <c r="K19" s="55"/>
      <c r="L19" s="56"/>
      <c r="M19" s="129"/>
      <c r="N19" s="122"/>
      <c r="O19" s="123"/>
      <c r="P19" s="124"/>
      <c r="Q19" s="25">
        <f>'所属データ'!$A$19</f>
        <v>100100</v>
      </c>
      <c r="R19" s="25">
        <f t="shared" si="0"/>
        <v>0</v>
      </c>
      <c r="S19" s="25">
        <f t="shared" si="1"/>
      </c>
      <c r="T19" s="25">
        <f t="shared" si="2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6"/>
    </row>
    <row r="20" spans="1:32" ht="14.25" customHeight="1" thickBot="1">
      <c r="A20" s="76">
        <v>15</v>
      </c>
      <c r="B20" s="51"/>
      <c r="C20" s="68"/>
      <c r="D20" s="68"/>
      <c r="E20" s="69"/>
      <c r="F20" s="136" t="str">
        <f>'所属データ'!$G$3</f>
        <v>熊　本</v>
      </c>
      <c r="G20" s="57"/>
      <c r="H20" s="58"/>
      <c r="I20" s="57"/>
      <c r="J20" s="58"/>
      <c r="K20" s="57"/>
      <c r="L20" s="58"/>
      <c r="M20" s="130"/>
      <c r="N20" s="125"/>
      <c r="O20" s="126"/>
      <c r="P20" s="127"/>
      <c r="Q20" s="25">
        <f>'所属データ'!$A$19</f>
        <v>100100</v>
      </c>
      <c r="R20" s="25">
        <f t="shared" si="0"/>
        <v>0</v>
      </c>
      <c r="S20" s="25">
        <f t="shared" si="1"/>
      </c>
      <c r="T20" s="25">
        <f t="shared" si="2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6"/>
    </row>
    <row r="21" spans="1:32" ht="14.25" customHeight="1">
      <c r="A21" s="74">
        <v>16</v>
      </c>
      <c r="B21" s="50"/>
      <c r="C21" s="64"/>
      <c r="D21" s="64"/>
      <c r="E21" s="65"/>
      <c r="F21" s="134" t="str">
        <f>'所属データ'!$G$3</f>
        <v>熊　本</v>
      </c>
      <c r="G21" s="53"/>
      <c r="H21" s="54"/>
      <c r="I21" s="53"/>
      <c r="J21" s="54"/>
      <c r="K21" s="53"/>
      <c r="L21" s="54"/>
      <c r="M21" s="128"/>
      <c r="N21" s="119"/>
      <c r="O21" s="120"/>
      <c r="P21" s="121"/>
      <c r="Q21" s="25">
        <f>'所属データ'!$A$19</f>
        <v>100100</v>
      </c>
      <c r="R21" s="25">
        <f t="shared" si="0"/>
        <v>0</v>
      </c>
      <c r="S21" s="25">
        <f t="shared" si="1"/>
      </c>
      <c r="T21" s="25">
        <f t="shared" si="2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6"/>
    </row>
    <row r="22" spans="1:32" ht="14.25" customHeight="1">
      <c r="A22" s="75">
        <v>17</v>
      </c>
      <c r="B22" s="52"/>
      <c r="C22" s="66"/>
      <c r="D22" s="66"/>
      <c r="E22" s="67"/>
      <c r="F22" s="135" t="str">
        <f>'所属データ'!$G$3</f>
        <v>熊　本</v>
      </c>
      <c r="G22" s="55"/>
      <c r="H22" s="56"/>
      <c r="I22" s="55"/>
      <c r="J22" s="56"/>
      <c r="K22" s="55"/>
      <c r="L22" s="56"/>
      <c r="M22" s="129"/>
      <c r="N22" s="122"/>
      <c r="O22" s="123"/>
      <c r="P22" s="124"/>
      <c r="Q22" s="25">
        <f>'所属データ'!$A$19</f>
        <v>100100</v>
      </c>
      <c r="R22" s="25">
        <f t="shared" si="0"/>
        <v>0</v>
      </c>
      <c r="S22" s="25">
        <f t="shared" si="1"/>
      </c>
      <c r="T22" s="25">
        <f t="shared" si="2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6"/>
    </row>
    <row r="23" spans="1:32" ht="14.25" customHeight="1">
      <c r="A23" s="75">
        <v>18</v>
      </c>
      <c r="B23" s="52"/>
      <c r="C23" s="66"/>
      <c r="D23" s="66"/>
      <c r="E23" s="67"/>
      <c r="F23" s="135" t="str">
        <f>'所属データ'!$G$3</f>
        <v>熊　本</v>
      </c>
      <c r="G23" s="55"/>
      <c r="H23" s="56"/>
      <c r="I23" s="55"/>
      <c r="J23" s="56"/>
      <c r="K23" s="55"/>
      <c r="L23" s="56"/>
      <c r="M23" s="129"/>
      <c r="N23" s="122"/>
      <c r="O23" s="123"/>
      <c r="P23" s="124"/>
      <c r="Q23" s="25">
        <f>'所属データ'!$A$19</f>
        <v>100100</v>
      </c>
      <c r="R23" s="25">
        <f t="shared" si="0"/>
        <v>0</v>
      </c>
      <c r="S23" s="25">
        <f t="shared" si="1"/>
      </c>
      <c r="T23" s="25">
        <f t="shared" si="2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6"/>
    </row>
    <row r="24" spans="1:32" ht="14.25" customHeight="1">
      <c r="A24" s="75">
        <v>19</v>
      </c>
      <c r="B24" s="52"/>
      <c r="C24" s="66"/>
      <c r="D24" s="66"/>
      <c r="E24" s="67"/>
      <c r="F24" s="135" t="str">
        <f>'所属データ'!$G$3</f>
        <v>熊　本</v>
      </c>
      <c r="G24" s="55"/>
      <c r="H24" s="56"/>
      <c r="I24" s="55"/>
      <c r="J24" s="56"/>
      <c r="K24" s="55"/>
      <c r="L24" s="56"/>
      <c r="M24" s="129"/>
      <c r="N24" s="122"/>
      <c r="O24" s="123"/>
      <c r="P24" s="124"/>
      <c r="Q24" s="25">
        <f>'所属データ'!$A$19</f>
        <v>100100</v>
      </c>
      <c r="R24" s="25">
        <f t="shared" si="0"/>
        <v>0</v>
      </c>
      <c r="S24" s="25">
        <f t="shared" si="1"/>
      </c>
      <c r="T24" s="25">
        <f t="shared" si="2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6"/>
    </row>
    <row r="25" spans="1:32" ht="14.25" customHeight="1" thickBot="1">
      <c r="A25" s="76">
        <v>20</v>
      </c>
      <c r="B25" s="51"/>
      <c r="C25" s="68"/>
      <c r="D25" s="68"/>
      <c r="E25" s="69"/>
      <c r="F25" s="136" t="str">
        <f>'所属データ'!$G$3</f>
        <v>熊　本</v>
      </c>
      <c r="G25" s="57"/>
      <c r="H25" s="58"/>
      <c r="I25" s="57"/>
      <c r="J25" s="58"/>
      <c r="K25" s="57"/>
      <c r="L25" s="58"/>
      <c r="M25" s="130"/>
      <c r="N25" s="125"/>
      <c r="O25" s="126"/>
      <c r="P25" s="127"/>
      <c r="Q25" s="25">
        <f>'所属データ'!$A$19</f>
        <v>100100</v>
      </c>
      <c r="R25" s="25">
        <f t="shared" si="0"/>
        <v>0</v>
      </c>
      <c r="S25" s="25">
        <f t="shared" si="1"/>
      </c>
      <c r="T25" s="25">
        <f t="shared" si="2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6"/>
    </row>
    <row r="26" spans="1:32" ht="14.25" customHeight="1">
      <c r="A26" s="74">
        <v>21</v>
      </c>
      <c r="B26" s="50"/>
      <c r="C26" s="64"/>
      <c r="D26" s="64"/>
      <c r="E26" s="65"/>
      <c r="F26" s="134" t="str">
        <f>'所属データ'!$G$3</f>
        <v>熊　本</v>
      </c>
      <c r="G26" s="53"/>
      <c r="H26" s="54"/>
      <c r="I26" s="53"/>
      <c r="J26" s="54"/>
      <c r="K26" s="53"/>
      <c r="L26" s="54"/>
      <c r="M26" s="128"/>
      <c r="N26" s="119"/>
      <c r="O26" s="120"/>
      <c r="P26" s="121"/>
      <c r="Q26" s="25">
        <f>'所属データ'!$A$19</f>
        <v>100100</v>
      </c>
      <c r="R26" s="25">
        <f t="shared" si="0"/>
        <v>0</v>
      </c>
      <c r="S26" s="25">
        <f t="shared" si="1"/>
      </c>
      <c r="T26" s="25">
        <f t="shared" si="2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6"/>
    </row>
    <row r="27" spans="1:32" ht="14.25" customHeight="1">
      <c r="A27" s="75">
        <v>22</v>
      </c>
      <c r="B27" s="52"/>
      <c r="C27" s="66"/>
      <c r="D27" s="66"/>
      <c r="E27" s="67"/>
      <c r="F27" s="135" t="str">
        <f>'所属データ'!$G$3</f>
        <v>熊　本</v>
      </c>
      <c r="G27" s="55"/>
      <c r="H27" s="56"/>
      <c r="I27" s="55"/>
      <c r="J27" s="56"/>
      <c r="K27" s="55"/>
      <c r="L27" s="56"/>
      <c r="M27" s="129"/>
      <c r="N27" s="122"/>
      <c r="O27" s="123"/>
      <c r="P27" s="124"/>
      <c r="Q27" s="25">
        <f>'所属データ'!$A$19</f>
        <v>100100</v>
      </c>
      <c r="R27" s="25">
        <f t="shared" si="0"/>
        <v>0</v>
      </c>
      <c r="S27" s="25">
        <f t="shared" si="1"/>
      </c>
      <c r="T27" s="25">
        <f t="shared" si="2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6"/>
    </row>
    <row r="28" spans="1:32" ht="14.25" customHeight="1">
      <c r="A28" s="75">
        <v>23</v>
      </c>
      <c r="B28" s="52"/>
      <c r="C28" s="66"/>
      <c r="D28" s="66"/>
      <c r="E28" s="67"/>
      <c r="F28" s="135" t="str">
        <f>'所属データ'!$G$3</f>
        <v>熊　本</v>
      </c>
      <c r="G28" s="55"/>
      <c r="H28" s="56"/>
      <c r="I28" s="55"/>
      <c r="J28" s="56"/>
      <c r="K28" s="55"/>
      <c r="L28" s="56"/>
      <c r="M28" s="129"/>
      <c r="N28" s="122"/>
      <c r="O28" s="123"/>
      <c r="P28" s="124"/>
      <c r="Q28" s="25">
        <f>'所属データ'!$A$19</f>
        <v>100100</v>
      </c>
      <c r="R28" s="25">
        <f t="shared" si="0"/>
        <v>0</v>
      </c>
      <c r="S28" s="25">
        <f t="shared" si="1"/>
      </c>
      <c r="T28" s="25">
        <f t="shared" si="2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6"/>
    </row>
    <row r="29" spans="1:32" ht="14.25" customHeight="1">
      <c r="A29" s="75">
        <v>24</v>
      </c>
      <c r="B29" s="52"/>
      <c r="C29" s="66"/>
      <c r="D29" s="66"/>
      <c r="E29" s="67"/>
      <c r="F29" s="135" t="str">
        <f>'所属データ'!$G$3</f>
        <v>熊　本</v>
      </c>
      <c r="G29" s="55"/>
      <c r="H29" s="56"/>
      <c r="I29" s="55"/>
      <c r="J29" s="56"/>
      <c r="K29" s="55"/>
      <c r="L29" s="56"/>
      <c r="M29" s="129"/>
      <c r="N29" s="122"/>
      <c r="O29" s="123"/>
      <c r="P29" s="124"/>
      <c r="Q29" s="25">
        <f>'所属データ'!$A$19</f>
        <v>100100</v>
      </c>
      <c r="R29" s="25">
        <f t="shared" si="0"/>
        <v>0</v>
      </c>
      <c r="S29" s="25">
        <f t="shared" si="1"/>
      </c>
      <c r="T29" s="25">
        <f t="shared" si="2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6"/>
    </row>
    <row r="30" spans="1:32" ht="14.25" customHeight="1" thickBot="1">
      <c r="A30" s="76">
        <v>25</v>
      </c>
      <c r="B30" s="51"/>
      <c r="C30" s="68"/>
      <c r="D30" s="68"/>
      <c r="E30" s="69"/>
      <c r="F30" s="136" t="str">
        <f>'所属データ'!$G$3</f>
        <v>熊　本</v>
      </c>
      <c r="G30" s="57"/>
      <c r="H30" s="58"/>
      <c r="I30" s="57"/>
      <c r="J30" s="58"/>
      <c r="K30" s="57"/>
      <c r="L30" s="58"/>
      <c r="M30" s="130"/>
      <c r="N30" s="125"/>
      <c r="O30" s="126"/>
      <c r="P30" s="127"/>
      <c r="Q30" s="25">
        <f>'所属データ'!$A$19</f>
        <v>100100</v>
      </c>
      <c r="R30" s="25">
        <f t="shared" si="0"/>
        <v>0</v>
      </c>
      <c r="S30" s="25">
        <f t="shared" si="1"/>
      </c>
      <c r="T30" s="25">
        <f t="shared" si="2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6"/>
    </row>
    <row r="31" spans="1:32" ht="14.25" customHeight="1">
      <c r="A31" s="74">
        <v>26</v>
      </c>
      <c r="B31" s="50"/>
      <c r="C31" s="64"/>
      <c r="D31" s="64"/>
      <c r="E31" s="65"/>
      <c r="F31" s="134" t="str">
        <f>'所属データ'!$G$3</f>
        <v>熊　本</v>
      </c>
      <c r="G31" s="53"/>
      <c r="H31" s="54"/>
      <c r="I31" s="53"/>
      <c r="J31" s="54"/>
      <c r="K31" s="53"/>
      <c r="L31" s="54"/>
      <c r="M31" s="128"/>
      <c r="N31" s="119"/>
      <c r="O31" s="120"/>
      <c r="P31" s="121"/>
      <c r="Q31" s="25">
        <f>'所属データ'!$A$19</f>
        <v>100100</v>
      </c>
      <c r="R31" s="25">
        <f t="shared" si="0"/>
        <v>0</v>
      </c>
      <c r="S31" s="25">
        <f t="shared" si="1"/>
      </c>
      <c r="T31" s="25">
        <f t="shared" si="2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6"/>
    </row>
    <row r="32" spans="1:32" ht="14.25" customHeight="1">
      <c r="A32" s="75">
        <v>27</v>
      </c>
      <c r="B32" s="52"/>
      <c r="C32" s="66"/>
      <c r="D32" s="66"/>
      <c r="E32" s="67"/>
      <c r="F32" s="135" t="str">
        <f>'所属データ'!$G$3</f>
        <v>熊　本</v>
      </c>
      <c r="G32" s="55"/>
      <c r="H32" s="56"/>
      <c r="I32" s="55"/>
      <c r="J32" s="56"/>
      <c r="K32" s="55"/>
      <c r="L32" s="56"/>
      <c r="M32" s="129"/>
      <c r="N32" s="122"/>
      <c r="O32" s="123"/>
      <c r="P32" s="124"/>
      <c r="Q32" s="25">
        <f>'所属データ'!$A$19</f>
        <v>100100</v>
      </c>
      <c r="R32" s="25">
        <f t="shared" si="0"/>
        <v>0</v>
      </c>
      <c r="S32" s="25">
        <f t="shared" si="1"/>
      </c>
      <c r="T32" s="25">
        <f t="shared" si="2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6"/>
    </row>
    <row r="33" spans="1:32" ht="14.25" customHeight="1">
      <c r="A33" s="75">
        <v>28</v>
      </c>
      <c r="B33" s="52"/>
      <c r="C33" s="66"/>
      <c r="D33" s="66"/>
      <c r="E33" s="67"/>
      <c r="F33" s="135" t="str">
        <f>'所属データ'!$G$3</f>
        <v>熊　本</v>
      </c>
      <c r="G33" s="55"/>
      <c r="H33" s="56"/>
      <c r="I33" s="55"/>
      <c r="J33" s="56"/>
      <c r="K33" s="55"/>
      <c r="L33" s="56"/>
      <c r="M33" s="129"/>
      <c r="N33" s="122"/>
      <c r="O33" s="123"/>
      <c r="P33" s="124"/>
      <c r="Q33" s="25">
        <f>'所属データ'!$A$19</f>
        <v>100100</v>
      </c>
      <c r="R33" s="25">
        <f t="shared" si="0"/>
        <v>0</v>
      </c>
      <c r="S33" s="25">
        <f t="shared" si="1"/>
      </c>
      <c r="T33" s="25">
        <f t="shared" si="2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6"/>
    </row>
    <row r="34" spans="1:32" ht="14.25" customHeight="1">
      <c r="A34" s="75">
        <v>29</v>
      </c>
      <c r="B34" s="52"/>
      <c r="C34" s="66"/>
      <c r="D34" s="66"/>
      <c r="E34" s="67"/>
      <c r="F34" s="135" t="str">
        <f>'所属データ'!$G$3</f>
        <v>熊　本</v>
      </c>
      <c r="G34" s="55"/>
      <c r="H34" s="56"/>
      <c r="I34" s="55"/>
      <c r="J34" s="56"/>
      <c r="K34" s="55"/>
      <c r="L34" s="56"/>
      <c r="M34" s="129"/>
      <c r="N34" s="122"/>
      <c r="O34" s="123"/>
      <c r="P34" s="124"/>
      <c r="Q34" s="25">
        <f>'所属データ'!$A$19</f>
        <v>100100</v>
      </c>
      <c r="R34" s="25">
        <f t="shared" si="0"/>
        <v>0</v>
      </c>
      <c r="S34" s="25">
        <f t="shared" si="1"/>
      </c>
      <c r="T34" s="25">
        <f t="shared" si="2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6"/>
    </row>
    <row r="35" spans="1:32" ht="14.25" customHeight="1" thickBot="1">
      <c r="A35" s="76">
        <v>30</v>
      </c>
      <c r="B35" s="51"/>
      <c r="C35" s="68"/>
      <c r="D35" s="68"/>
      <c r="E35" s="69"/>
      <c r="F35" s="136" t="str">
        <f>'所属データ'!$G$3</f>
        <v>熊　本</v>
      </c>
      <c r="G35" s="57"/>
      <c r="H35" s="58"/>
      <c r="I35" s="57"/>
      <c r="J35" s="58"/>
      <c r="K35" s="57"/>
      <c r="L35" s="58"/>
      <c r="M35" s="130"/>
      <c r="N35" s="125"/>
      <c r="O35" s="126"/>
      <c r="P35" s="127"/>
      <c r="Q35" s="25">
        <f>'所属データ'!$A$19</f>
        <v>100100</v>
      </c>
      <c r="R35" s="25">
        <f t="shared" si="0"/>
        <v>0</v>
      </c>
      <c r="S35" s="25">
        <f t="shared" si="1"/>
      </c>
      <c r="T35" s="25">
        <f t="shared" si="2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6"/>
    </row>
    <row r="36" spans="1:32" ht="14.25" customHeight="1">
      <c r="A36" s="74">
        <v>31</v>
      </c>
      <c r="B36" s="50"/>
      <c r="C36" s="64"/>
      <c r="D36" s="64"/>
      <c r="E36" s="65"/>
      <c r="F36" s="134" t="str">
        <f>'所属データ'!$G$3</f>
        <v>熊　本</v>
      </c>
      <c r="G36" s="53"/>
      <c r="H36" s="54"/>
      <c r="I36" s="53"/>
      <c r="J36" s="54"/>
      <c r="K36" s="53"/>
      <c r="L36" s="54"/>
      <c r="M36" s="128"/>
      <c r="N36" s="119"/>
      <c r="O36" s="120"/>
      <c r="P36" s="121"/>
      <c r="Q36" s="25">
        <f>'所属データ'!$A$19</f>
        <v>100100</v>
      </c>
      <c r="R36" s="25">
        <f t="shared" si="0"/>
        <v>0</v>
      </c>
      <c r="S36" s="25">
        <f t="shared" si="1"/>
      </c>
      <c r="T36" s="25">
        <f t="shared" si="2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6"/>
    </row>
    <row r="37" spans="1:32" ht="14.25" customHeight="1">
      <c r="A37" s="75">
        <v>32</v>
      </c>
      <c r="B37" s="52"/>
      <c r="C37" s="66"/>
      <c r="D37" s="66"/>
      <c r="E37" s="67"/>
      <c r="F37" s="135" t="str">
        <f>'所属データ'!$G$3</f>
        <v>熊　本</v>
      </c>
      <c r="G37" s="55"/>
      <c r="H37" s="56"/>
      <c r="I37" s="55"/>
      <c r="J37" s="56"/>
      <c r="K37" s="55"/>
      <c r="L37" s="56"/>
      <c r="M37" s="129"/>
      <c r="N37" s="122"/>
      <c r="O37" s="123"/>
      <c r="P37" s="124"/>
      <c r="Q37" s="25">
        <f>'所属データ'!$A$19</f>
        <v>100100</v>
      </c>
      <c r="R37" s="25">
        <f t="shared" si="0"/>
        <v>0</v>
      </c>
      <c r="S37" s="25">
        <f t="shared" si="1"/>
      </c>
      <c r="T37" s="25">
        <f t="shared" si="2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6"/>
    </row>
    <row r="38" spans="1:32" ht="14.25" customHeight="1">
      <c r="A38" s="75">
        <v>33</v>
      </c>
      <c r="B38" s="52"/>
      <c r="C38" s="66"/>
      <c r="D38" s="66"/>
      <c r="E38" s="67"/>
      <c r="F38" s="135" t="str">
        <f>'所属データ'!$G$3</f>
        <v>熊　本</v>
      </c>
      <c r="G38" s="55"/>
      <c r="H38" s="56"/>
      <c r="I38" s="55"/>
      <c r="J38" s="56"/>
      <c r="K38" s="55"/>
      <c r="L38" s="56"/>
      <c r="M38" s="129"/>
      <c r="N38" s="122"/>
      <c r="O38" s="123"/>
      <c r="P38" s="124"/>
      <c r="Q38" s="25">
        <f>'所属データ'!$A$19</f>
        <v>100100</v>
      </c>
      <c r="R38" s="25">
        <f t="shared" si="0"/>
        <v>0</v>
      </c>
      <c r="S38" s="25">
        <f t="shared" si="1"/>
      </c>
      <c r="T38" s="25">
        <f t="shared" si="2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6"/>
    </row>
    <row r="39" spans="1:32" ht="14.25" customHeight="1">
      <c r="A39" s="75">
        <v>34</v>
      </c>
      <c r="B39" s="52"/>
      <c r="C39" s="66"/>
      <c r="D39" s="66"/>
      <c r="E39" s="67"/>
      <c r="F39" s="135" t="str">
        <f>'所属データ'!$G$3</f>
        <v>熊　本</v>
      </c>
      <c r="G39" s="55"/>
      <c r="H39" s="56"/>
      <c r="I39" s="55"/>
      <c r="J39" s="56"/>
      <c r="K39" s="55"/>
      <c r="L39" s="56"/>
      <c r="M39" s="129"/>
      <c r="N39" s="122"/>
      <c r="O39" s="123"/>
      <c r="P39" s="124"/>
      <c r="Q39" s="25">
        <f>'所属データ'!$A$19</f>
        <v>100100</v>
      </c>
      <c r="R39" s="25">
        <f t="shared" si="0"/>
        <v>0</v>
      </c>
      <c r="S39" s="25">
        <f t="shared" si="1"/>
      </c>
      <c r="T39" s="25">
        <f t="shared" si="2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6"/>
    </row>
    <row r="40" spans="1:32" ht="14.25" customHeight="1" thickBot="1">
      <c r="A40" s="76">
        <v>35</v>
      </c>
      <c r="B40" s="51"/>
      <c r="C40" s="68"/>
      <c r="D40" s="68"/>
      <c r="E40" s="69"/>
      <c r="F40" s="136" t="str">
        <f>'所属データ'!$G$3</f>
        <v>熊　本</v>
      </c>
      <c r="G40" s="57"/>
      <c r="H40" s="58"/>
      <c r="I40" s="57"/>
      <c r="J40" s="58"/>
      <c r="K40" s="57"/>
      <c r="L40" s="58"/>
      <c r="M40" s="130"/>
      <c r="N40" s="125"/>
      <c r="O40" s="126"/>
      <c r="P40" s="127"/>
      <c r="Q40" s="25">
        <f>'所属データ'!$A$19</f>
        <v>100100</v>
      </c>
      <c r="R40" s="25">
        <f t="shared" si="0"/>
        <v>0</v>
      </c>
      <c r="S40" s="25">
        <f t="shared" si="1"/>
      </c>
      <c r="T40" s="25">
        <f t="shared" si="2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6"/>
    </row>
    <row r="41" spans="1:32" ht="14.25" customHeight="1">
      <c r="A41" s="74">
        <v>36</v>
      </c>
      <c r="B41" s="50"/>
      <c r="C41" s="64"/>
      <c r="D41" s="64"/>
      <c r="E41" s="65"/>
      <c r="F41" s="134" t="str">
        <f>'所属データ'!$G$3</f>
        <v>熊　本</v>
      </c>
      <c r="G41" s="53"/>
      <c r="H41" s="54"/>
      <c r="I41" s="53"/>
      <c r="J41" s="54"/>
      <c r="K41" s="53"/>
      <c r="L41" s="54"/>
      <c r="M41" s="128"/>
      <c r="N41" s="119"/>
      <c r="O41" s="120"/>
      <c r="P41" s="121"/>
      <c r="Q41" s="25">
        <f>'所属データ'!$A$19</f>
        <v>100100</v>
      </c>
      <c r="R41" s="25">
        <f t="shared" si="0"/>
        <v>0</v>
      </c>
      <c r="S41" s="25">
        <f t="shared" si="1"/>
      </c>
      <c r="T41" s="25">
        <f t="shared" si="2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6"/>
    </row>
    <row r="42" spans="1:32" ht="14.25" customHeight="1">
      <c r="A42" s="75">
        <v>37</v>
      </c>
      <c r="B42" s="52"/>
      <c r="C42" s="66"/>
      <c r="D42" s="66"/>
      <c r="E42" s="67"/>
      <c r="F42" s="135" t="str">
        <f>'所属データ'!$G$3</f>
        <v>熊　本</v>
      </c>
      <c r="G42" s="55"/>
      <c r="H42" s="56"/>
      <c r="I42" s="55"/>
      <c r="J42" s="56"/>
      <c r="K42" s="55"/>
      <c r="L42" s="56"/>
      <c r="M42" s="129"/>
      <c r="N42" s="122"/>
      <c r="O42" s="123"/>
      <c r="P42" s="124"/>
      <c r="Q42" s="25">
        <f>'所属データ'!$A$19</f>
        <v>100100</v>
      </c>
      <c r="R42" s="25">
        <f t="shared" si="0"/>
        <v>0</v>
      </c>
      <c r="S42" s="25">
        <f t="shared" si="1"/>
      </c>
      <c r="T42" s="25">
        <f t="shared" si="2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6"/>
    </row>
    <row r="43" spans="1:32" ht="14.25" customHeight="1">
      <c r="A43" s="75">
        <v>38</v>
      </c>
      <c r="B43" s="52"/>
      <c r="C43" s="66"/>
      <c r="D43" s="66"/>
      <c r="E43" s="67"/>
      <c r="F43" s="135" t="str">
        <f>'所属データ'!$G$3</f>
        <v>熊　本</v>
      </c>
      <c r="G43" s="55"/>
      <c r="H43" s="56"/>
      <c r="I43" s="55"/>
      <c r="J43" s="56"/>
      <c r="K43" s="55"/>
      <c r="L43" s="56"/>
      <c r="M43" s="129"/>
      <c r="N43" s="122"/>
      <c r="O43" s="123"/>
      <c r="P43" s="124"/>
      <c r="Q43" s="25">
        <f>'所属データ'!$A$19</f>
        <v>100100</v>
      </c>
      <c r="R43" s="25">
        <f t="shared" si="0"/>
        <v>0</v>
      </c>
      <c r="S43" s="25">
        <f t="shared" si="1"/>
      </c>
      <c r="T43" s="25">
        <f t="shared" si="2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6"/>
    </row>
    <row r="44" spans="1:32" ht="14.25" customHeight="1">
      <c r="A44" s="75">
        <v>39</v>
      </c>
      <c r="B44" s="52"/>
      <c r="C44" s="66"/>
      <c r="D44" s="66"/>
      <c r="E44" s="67"/>
      <c r="F44" s="135" t="str">
        <f>'所属データ'!$G$3</f>
        <v>熊　本</v>
      </c>
      <c r="G44" s="55"/>
      <c r="H44" s="56"/>
      <c r="I44" s="55"/>
      <c r="J44" s="56"/>
      <c r="K44" s="55"/>
      <c r="L44" s="56"/>
      <c r="M44" s="129"/>
      <c r="N44" s="122"/>
      <c r="O44" s="123"/>
      <c r="P44" s="124"/>
      <c r="Q44" s="25">
        <f>'所属データ'!$A$19</f>
        <v>100100</v>
      </c>
      <c r="R44" s="25">
        <f t="shared" si="0"/>
        <v>0</v>
      </c>
      <c r="S44" s="25">
        <f t="shared" si="1"/>
      </c>
      <c r="T44" s="25">
        <f t="shared" si="2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6"/>
    </row>
    <row r="45" spans="1:32" ht="14.25" customHeight="1" thickBot="1">
      <c r="A45" s="76">
        <v>40</v>
      </c>
      <c r="B45" s="51"/>
      <c r="C45" s="68"/>
      <c r="D45" s="68"/>
      <c r="E45" s="69"/>
      <c r="F45" s="136" t="str">
        <f>'所属データ'!$G$3</f>
        <v>熊　本</v>
      </c>
      <c r="G45" s="57"/>
      <c r="H45" s="58"/>
      <c r="I45" s="57"/>
      <c r="J45" s="58"/>
      <c r="K45" s="57"/>
      <c r="L45" s="58"/>
      <c r="M45" s="130"/>
      <c r="N45" s="125"/>
      <c r="O45" s="126"/>
      <c r="P45" s="127"/>
      <c r="Q45" s="25">
        <f>'所属データ'!$A$19</f>
        <v>100100</v>
      </c>
      <c r="R45" s="25">
        <f t="shared" si="0"/>
        <v>0</v>
      </c>
      <c r="S45" s="25">
        <f t="shared" si="1"/>
      </c>
      <c r="T45" s="25">
        <f t="shared" si="2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6"/>
    </row>
    <row r="46" spans="1:32" ht="14.25" customHeight="1">
      <c r="A46" s="74">
        <v>41</v>
      </c>
      <c r="B46" s="50"/>
      <c r="C46" s="64"/>
      <c r="D46" s="64"/>
      <c r="E46" s="65"/>
      <c r="F46" s="134" t="str">
        <f>'所属データ'!$G$3</f>
        <v>熊　本</v>
      </c>
      <c r="G46" s="53"/>
      <c r="H46" s="54"/>
      <c r="I46" s="53"/>
      <c r="J46" s="54"/>
      <c r="K46" s="53"/>
      <c r="L46" s="54"/>
      <c r="M46" s="128"/>
      <c r="N46" s="119"/>
      <c r="O46" s="120"/>
      <c r="P46" s="121"/>
      <c r="Q46" s="25">
        <f>'所属データ'!$A$19</f>
        <v>100100</v>
      </c>
      <c r="R46" s="25">
        <f t="shared" si="0"/>
        <v>0</v>
      </c>
      <c r="S46" s="25">
        <f t="shared" si="1"/>
      </c>
      <c r="T46" s="25">
        <f t="shared" si="2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6"/>
    </row>
    <row r="47" spans="1:32" ht="14.25" customHeight="1">
      <c r="A47" s="75">
        <v>42</v>
      </c>
      <c r="B47" s="52"/>
      <c r="C47" s="66"/>
      <c r="D47" s="66"/>
      <c r="E47" s="67"/>
      <c r="F47" s="135" t="str">
        <f>'所属データ'!$G$3</f>
        <v>熊　本</v>
      </c>
      <c r="G47" s="55"/>
      <c r="H47" s="56"/>
      <c r="I47" s="55"/>
      <c r="J47" s="56"/>
      <c r="K47" s="55"/>
      <c r="L47" s="56"/>
      <c r="M47" s="129"/>
      <c r="N47" s="122"/>
      <c r="O47" s="123"/>
      <c r="P47" s="124"/>
      <c r="Q47" s="25">
        <f>'所属データ'!$A$19</f>
        <v>100100</v>
      </c>
      <c r="R47" s="25">
        <f t="shared" si="0"/>
        <v>0</v>
      </c>
      <c r="S47" s="25">
        <f t="shared" si="1"/>
      </c>
      <c r="T47" s="25">
        <f t="shared" si="2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6"/>
    </row>
    <row r="48" spans="1:32" ht="14.25" customHeight="1">
      <c r="A48" s="75">
        <v>43</v>
      </c>
      <c r="B48" s="52"/>
      <c r="C48" s="66"/>
      <c r="D48" s="66"/>
      <c r="E48" s="67"/>
      <c r="F48" s="135" t="str">
        <f>'所属データ'!$G$3</f>
        <v>熊　本</v>
      </c>
      <c r="G48" s="55"/>
      <c r="H48" s="56"/>
      <c r="I48" s="55"/>
      <c r="J48" s="56"/>
      <c r="K48" s="55"/>
      <c r="L48" s="56"/>
      <c r="M48" s="129"/>
      <c r="N48" s="122"/>
      <c r="O48" s="123"/>
      <c r="P48" s="124"/>
      <c r="Q48" s="25">
        <f>'所属データ'!$A$19</f>
        <v>100100</v>
      </c>
      <c r="R48" s="25">
        <f t="shared" si="0"/>
        <v>0</v>
      </c>
      <c r="S48" s="25">
        <f t="shared" si="1"/>
      </c>
      <c r="T48" s="25">
        <f t="shared" si="2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6"/>
    </row>
    <row r="49" spans="1:32" ht="14.25" customHeight="1">
      <c r="A49" s="75">
        <v>44</v>
      </c>
      <c r="B49" s="52"/>
      <c r="C49" s="66"/>
      <c r="D49" s="66"/>
      <c r="E49" s="67"/>
      <c r="F49" s="135" t="str">
        <f>'所属データ'!$G$3</f>
        <v>熊　本</v>
      </c>
      <c r="G49" s="55"/>
      <c r="H49" s="56"/>
      <c r="I49" s="55"/>
      <c r="J49" s="56"/>
      <c r="K49" s="55"/>
      <c r="L49" s="56"/>
      <c r="M49" s="129"/>
      <c r="N49" s="122"/>
      <c r="O49" s="123"/>
      <c r="P49" s="124"/>
      <c r="Q49" s="25">
        <f>'所属データ'!$A$19</f>
        <v>100100</v>
      </c>
      <c r="R49" s="25">
        <f t="shared" si="0"/>
        <v>0</v>
      </c>
      <c r="S49" s="25">
        <f t="shared" si="1"/>
      </c>
      <c r="T49" s="25">
        <f t="shared" si="2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6"/>
    </row>
    <row r="50" spans="1:32" ht="14.25" customHeight="1" thickBot="1">
      <c r="A50" s="76">
        <v>45</v>
      </c>
      <c r="B50" s="51"/>
      <c r="C50" s="68"/>
      <c r="D50" s="68"/>
      <c r="E50" s="69"/>
      <c r="F50" s="136" t="str">
        <f>'所属データ'!$G$3</f>
        <v>熊　本</v>
      </c>
      <c r="G50" s="57"/>
      <c r="H50" s="58"/>
      <c r="I50" s="57"/>
      <c r="J50" s="58"/>
      <c r="K50" s="57"/>
      <c r="L50" s="58"/>
      <c r="M50" s="130"/>
      <c r="N50" s="125"/>
      <c r="O50" s="126"/>
      <c r="P50" s="127"/>
      <c r="Q50" s="25">
        <f>'所属データ'!$A$19</f>
        <v>100100</v>
      </c>
      <c r="R50" s="25">
        <f t="shared" si="0"/>
        <v>0</v>
      </c>
      <c r="S50" s="25">
        <f t="shared" si="1"/>
      </c>
      <c r="T50" s="25">
        <f t="shared" si="2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6"/>
    </row>
    <row r="53" spans="2:10" ht="13.5" hidden="1">
      <c r="B53" s="13" t="s">
        <v>36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N54" s="25"/>
      <c r="O54" s="25"/>
      <c r="P54" s="25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176</v>
      </c>
      <c r="H57" s="13" t="s">
        <v>128</v>
      </c>
      <c r="I57" s="13" t="s">
        <v>114</v>
      </c>
      <c r="J57" t="s">
        <v>62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144</v>
      </c>
      <c r="H58" s="13" t="s">
        <v>128</v>
      </c>
      <c r="I58" s="13" t="s">
        <v>115</v>
      </c>
      <c r="J58" t="s">
        <v>63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164</v>
      </c>
      <c r="E59" s="13" t="s">
        <v>167</v>
      </c>
      <c r="F59" s="15"/>
      <c r="G59" s="13" t="s">
        <v>145</v>
      </c>
      <c r="H59" s="13" t="s">
        <v>128</v>
      </c>
      <c r="I59" s="13" t="s">
        <v>116</v>
      </c>
      <c r="J59" t="s">
        <v>64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132</v>
      </c>
      <c r="E60" s="13" t="s">
        <v>175</v>
      </c>
      <c r="F60" s="15"/>
      <c r="G60" s="13" t="s">
        <v>177</v>
      </c>
      <c r="H60" s="13" t="s">
        <v>128</v>
      </c>
      <c r="I60" s="13" t="s">
        <v>117</v>
      </c>
      <c r="J60" t="s">
        <v>65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138</v>
      </c>
      <c r="F61" s="15"/>
      <c r="G61" s="13" t="s">
        <v>146</v>
      </c>
      <c r="H61" s="13" t="s">
        <v>128</v>
      </c>
      <c r="I61" s="13" t="s">
        <v>118</v>
      </c>
      <c r="J61" t="s">
        <v>66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139</v>
      </c>
      <c r="G62" s="13" t="s">
        <v>147</v>
      </c>
      <c r="H62" s="13" t="s">
        <v>128</v>
      </c>
      <c r="I62" s="13" t="s">
        <v>119</v>
      </c>
      <c r="J62" t="s">
        <v>67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152</v>
      </c>
      <c r="E63" s="13" t="s">
        <v>154</v>
      </c>
      <c r="F63" s="15"/>
      <c r="G63" s="13" t="s">
        <v>148</v>
      </c>
      <c r="H63" s="13" t="s">
        <v>128</v>
      </c>
      <c r="I63" s="13" t="s">
        <v>120</v>
      </c>
      <c r="J63" t="s">
        <v>68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152</v>
      </c>
      <c r="E64" s="13" t="s">
        <v>140</v>
      </c>
      <c r="F64" s="15"/>
      <c r="G64" s="13" t="s">
        <v>149</v>
      </c>
      <c r="H64" s="13" t="s">
        <v>128</v>
      </c>
      <c r="J64" t="s">
        <v>69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128</v>
      </c>
      <c r="E65" s="13" t="s">
        <v>128</v>
      </c>
      <c r="F65" s="15"/>
      <c r="G65" s="13" t="s">
        <v>127</v>
      </c>
      <c r="H65" s="13" t="s">
        <v>128</v>
      </c>
      <c r="J65" t="s">
        <v>70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128</v>
      </c>
      <c r="E66" s="13" t="s">
        <v>128</v>
      </c>
      <c r="F66" s="15"/>
      <c r="G66" s="13" t="s">
        <v>128</v>
      </c>
      <c r="H66" s="13" t="s">
        <v>128</v>
      </c>
      <c r="J66" t="s">
        <v>71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128</v>
      </c>
      <c r="E67" s="13" t="s">
        <v>128</v>
      </c>
      <c r="F67" s="15"/>
      <c r="G67" s="13" t="s">
        <v>128</v>
      </c>
      <c r="H67" s="13" t="s">
        <v>128</v>
      </c>
      <c r="J67" t="s">
        <v>72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128</v>
      </c>
      <c r="E68" s="13" t="s">
        <v>128</v>
      </c>
      <c r="F68" s="15"/>
      <c r="G68" s="13" t="s">
        <v>128</v>
      </c>
      <c r="H68" s="13" t="s">
        <v>128</v>
      </c>
      <c r="J68" t="s">
        <v>73</v>
      </c>
      <c r="N68" s="25"/>
      <c r="O68" s="25"/>
      <c r="P68" s="25"/>
      <c r="T68" s="13"/>
      <c r="U68" s="13"/>
    </row>
    <row r="69" spans="2:21" ht="13.5">
      <c r="B69" s="118">
        <f>IF('所属データ'!$E$3="中学",C69,IF('所属データ'!$E$3="高校",E69,G69))</f>
        <v>0</v>
      </c>
      <c r="E69" s="15"/>
      <c r="F69" s="15"/>
      <c r="G69" s="77"/>
      <c r="J69" t="s">
        <v>74</v>
      </c>
      <c r="N69" s="25"/>
      <c r="O69" s="25"/>
      <c r="P69" s="25"/>
      <c r="T69" s="13"/>
      <c r="U69" s="13"/>
    </row>
    <row r="70" spans="2:21" ht="13.5">
      <c r="B70" s="118">
        <f>IF('所属データ'!$E$3="中学",C70,IF('所属データ'!$E$3="高校",E70,G70))</f>
        <v>0</v>
      </c>
      <c r="F70" s="15"/>
      <c r="J70" t="s">
        <v>75</v>
      </c>
      <c r="N70" s="25"/>
      <c r="O70" s="25"/>
      <c r="P70" s="25"/>
      <c r="T70" s="13"/>
      <c r="U70" s="13"/>
    </row>
    <row r="71" spans="2:10" ht="13.5">
      <c r="B71" s="118">
        <f>IF('所属データ'!$E$3="中学",C71,IF('所属データ'!$E$3="高校",E71,G71))</f>
        <v>0</v>
      </c>
      <c r="J71" t="s">
        <v>76</v>
      </c>
    </row>
    <row r="72" spans="2:10" ht="13.5">
      <c r="B72" s="118">
        <f>IF('所属データ'!$E$3="中学",C72,IF('所属データ'!$E$3="高校",E72,G72))</f>
        <v>0</v>
      </c>
      <c r="J72" t="s">
        <v>77</v>
      </c>
    </row>
    <row r="73" spans="2:10" ht="13.5">
      <c r="B73" s="118">
        <f>IF('所属データ'!$E$3="中学",C73,IF('所属データ'!$E$3="高校",E73,G73))</f>
        <v>0</v>
      </c>
      <c r="J73" t="s">
        <v>78</v>
      </c>
    </row>
    <row r="74" spans="2:10" ht="13.5">
      <c r="B74" s="118">
        <f>IF('所属データ'!$E$3="中学",C74,IF('所属データ'!$E$3="高校",E74,G74))</f>
        <v>0</v>
      </c>
      <c r="J74" t="s">
        <v>79</v>
      </c>
    </row>
    <row r="75" spans="2:10" ht="13.5">
      <c r="B75" s="118">
        <f>IF('所属データ'!$E$3="中学",C75,IF('所属データ'!$E$3="高校",E75,G75))</f>
        <v>0</v>
      </c>
      <c r="J75" t="s">
        <v>80</v>
      </c>
    </row>
    <row r="76" spans="2:10" ht="13.5">
      <c r="B76" s="118">
        <f>IF('所属データ'!$E$3="中学",C76,IF('所属データ'!$E$3="高校",E76,G76))</f>
        <v>0</v>
      </c>
      <c r="J76" t="s">
        <v>81</v>
      </c>
    </row>
    <row r="77" spans="2:10" ht="13.5">
      <c r="B77" s="118">
        <f>IF('所属データ'!$E$3="中学",C77,IF('所属データ'!$E$3="高校",E77,G77))</f>
        <v>0</v>
      </c>
      <c r="J77" t="s">
        <v>82</v>
      </c>
    </row>
    <row r="78" spans="2:10" ht="13.5">
      <c r="B78" s="118">
        <f>IF('所属データ'!$E$3="中学",C78,IF('所属データ'!$E$3="高校",E78,G78))</f>
        <v>0</v>
      </c>
      <c r="J78" t="s">
        <v>83</v>
      </c>
    </row>
    <row r="79" spans="2:10" ht="13.5">
      <c r="B79" s="118">
        <f>IF('所属データ'!$E$3="中学",C79,IF('所属データ'!$E$3="高校",E79,G79))</f>
        <v>0</v>
      </c>
      <c r="J79" t="s">
        <v>84</v>
      </c>
    </row>
    <row r="80" spans="2:10" ht="13.5">
      <c r="B80" s="118">
        <f>IF('所属データ'!$E$3="中学",C80,IF('所属データ'!$E$3="高校",E80,G80))</f>
        <v>0</v>
      </c>
      <c r="J80" t="s">
        <v>85</v>
      </c>
    </row>
    <row r="81" ht="13.5">
      <c r="J81" t="s">
        <v>86</v>
      </c>
    </row>
    <row r="82" ht="13.5">
      <c r="J82" t="s">
        <v>87</v>
      </c>
    </row>
    <row r="83" ht="13.5">
      <c r="J83" t="s">
        <v>88</v>
      </c>
    </row>
    <row r="84" ht="13.5">
      <c r="J84" t="s">
        <v>89</v>
      </c>
    </row>
    <row r="85" ht="13.5">
      <c r="J85" t="s">
        <v>90</v>
      </c>
    </row>
    <row r="86" ht="13.5">
      <c r="J86" t="s">
        <v>91</v>
      </c>
    </row>
    <row r="87" ht="13.5">
      <c r="J87" t="s">
        <v>92</v>
      </c>
    </row>
    <row r="88" ht="13.5">
      <c r="J88" t="s">
        <v>93</v>
      </c>
    </row>
    <row r="89" ht="13.5">
      <c r="J89" t="s">
        <v>94</v>
      </c>
    </row>
    <row r="90" ht="13.5">
      <c r="J90" t="s">
        <v>95</v>
      </c>
    </row>
    <row r="91" ht="13.5">
      <c r="J91" t="s">
        <v>96</v>
      </c>
    </row>
    <row r="92" ht="13.5">
      <c r="J92" t="s">
        <v>97</v>
      </c>
    </row>
    <row r="93" ht="13.5">
      <c r="J93" t="s">
        <v>98</v>
      </c>
    </row>
    <row r="94" ht="13.5">
      <c r="J94" t="s">
        <v>99</v>
      </c>
    </row>
    <row r="95" ht="13.5">
      <c r="J95" t="s">
        <v>100</v>
      </c>
    </row>
    <row r="96" ht="13.5">
      <c r="J96" t="s">
        <v>101</v>
      </c>
    </row>
    <row r="97" ht="13.5">
      <c r="J97" t="s">
        <v>102</v>
      </c>
    </row>
    <row r="98" ht="13.5">
      <c r="J98" t="s">
        <v>103</v>
      </c>
    </row>
    <row r="99" ht="13.5">
      <c r="J99" t="s">
        <v>104</v>
      </c>
    </row>
  </sheetData>
  <sheetProtection sheet="1" objects="1" scenarios="1" selectLockedCells="1"/>
  <mergeCells count="11">
    <mergeCell ref="A1:B2"/>
    <mergeCell ref="A3:C3"/>
    <mergeCell ref="A4:A5"/>
    <mergeCell ref="B4:B5"/>
    <mergeCell ref="C2:F2"/>
    <mergeCell ref="I4:J4"/>
    <mergeCell ref="E4:E5"/>
    <mergeCell ref="F4:F5"/>
    <mergeCell ref="K4:L4"/>
    <mergeCell ref="G4:H4"/>
    <mergeCell ref="M3:P3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2016-03-20T01:08:49Z</cp:lastPrinted>
  <dcterms:created xsi:type="dcterms:W3CDTF">2002-06-02T12:37:11Z</dcterms:created>
  <dcterms:modified xsi:type="dcterms:W3CDTF">2019-03-27T00:18:10Z</dcterms:modified>
  <cp:category/>
  <cp:version/>
  <cp:contentType/>
  <cp:contentStatus/>
</cp:coreProperties>
</file>