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（混合）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'男子（混合）'!$A$1:$J$50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'男子（混合）'!$G$6:$G$50,'男子（混合）'!#REF!,'男子（混合）'!#REF!</definedName>
    <definedName name="男子登録">#REF!</definedName>
    <definedName name="男種目" localSheetId="2">'女子'!$B$55:$F$68</definedName>
    <definedName name="男種目">'男子（混合）'!$B$55:$F$71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<sst xmlns="http://schemas.openxmlformats.org/spreadsheetml/2006/main" count="352" uniqueCount="127">
  <si>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</si>
  <si>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</si>
  <si>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</si>
  <si>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</si>
  <si>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</si>
  <si>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</si>
  <si>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</si>
  <si>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</si>
  <si>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</si>
  <si>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</si>
  <si>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</si>
  <si>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</si>
  <si>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</si>
  <si>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</si>
  <si>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</si>
  <si>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</si>
  <si>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</si>
  <si>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</si>
  <si>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</si>
  <si>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</si>
  <si>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</si>
  <si>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</si>
  <si>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</si>
  <si>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</si>
  <si>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</si>
  <si>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</si>
  <si>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</si>
  <si>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</si>
  <si>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</si>
  <si>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</si>
  <si>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</si>
  <si>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</si>
  <si>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</si>
  <si>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</si>
  <si>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</si>
  <si>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</si>
  <si>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</si>
  <si>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</si>
  <si>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</si>
  <si>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</si>
  <si>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</si>
  <si>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</si>
  <si>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</si>
  <si>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</si>
  <si>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</si>
  <si>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</si>
  <si>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</si>
  <si>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</si>
  <si>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</si>
  <si>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</si>
  <si>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</si>
  <si>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</si>
  <si>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</si>
  <si>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</si>
  <si>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</si>
  <si>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</si>
  <si>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</si>
  <si>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</si>
  <si>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</si>
  <si>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</si>
  <si>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</si>
  <si>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</si>
  <si>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</si>
  <si>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</si>
  <si>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</si>
  <si>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</si>
  <si>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</si>
  <si>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</si>
  <si>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</si>
  <si>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</si>
  <si>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</si>
  <si>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</si>
  <si>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</si>
  <si>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</si>
  <si>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</si>
  <si>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</si>
  <si>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</si>
  <si>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</si>
  <si>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</si>
  <si>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</si>
  <si>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</si>
  <si>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</si>
  <si>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</si>
  <si>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</si>
  <si>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</si>
  <si>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</si>
  <si>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</si>
  <si>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</si>
  <si>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</si>
  <si>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</si>
  <si>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</si>
  <si>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</si>
  <si>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</si>
  <si>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</si>
  <si>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</si>
  <si>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</si>
  <si>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</si>
  <si>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</si>
  <si>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</si>
  <si>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</si>
  <si>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</si>
  <si>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</si>
  <si>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</si>
  <si>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</si>
  <si>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</si>
  <si>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</si>
  <si>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</si>
  <si>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</si>
  <si>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</si>
  <si>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補</t>
  </si>
  <si>
    <t>学年</t>
  </si>
  <si>
    <t>市駅伝大会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</si>
  <si>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</si>
  <si>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区間</t>
  </si>
  <si>
    <t>※1学校の場合、略称に小をつけてください（例：健軍小）　※2必ず選択して下さい</t>
  </si>
  <si>
    <t>登録番号未記入可</t>
  </si>
  <si>
    <t>※種目(D)小学</t>
  </si>
  <si>
    <t>性別</t>
  </si>
  <si>
    <t>男</t>
  </si>
  <si>
    <t>女</t>
  </si>
  <si>
    <t>(D)小学５ｋｍ</t>
  </si>
  <si>
    <t>振込名義：</t>
  </si>
  <si>
    <t>振込者tel(携帯)</t>
  </si>
  <si>
    <t>第７６回熊本市駅伝大会（小学申込専用）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</si>
  <si>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令和６年２月２９日（木）１２：００まで</t>
    </r>
  </si>
  <si>
    <t>R５年度
男 子</t>
  </si>
  <si>
    <t>R５年度
女 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</si>
</sst>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30"/>
      </right>
      <top style="thin">
        <color indexed="27"/>
      </top>
      <bottom style="thin">
        <color indexed="27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7" xfId="0" applyFill="1" applyBorder="1" applyAlignment="1">
      <alignment horizontal="center" vertical="center" shrinkToFit="1"/>
    </xf>
    <xf numFmtId="0" fontId="0" fillId="34" borderId="58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7" xfId="0" applyFont="1" applyFill="1" applyBorder="1" applyAlignment="1">
      <alignment horizontal="center" vertical="center" shrinkToFit="1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 applyProtection="1">
      <alignment vertical="center"/>
      <protection locked="0"/>
    </xf>
    <xf numFmtId="0" fontId="0" fillId="0" borderId="73" xfId="0" applyFont="1" applyFill="1" applyBorder="1" applyAlignment="1" applyProtection="1">
      <alignment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178" fontId="10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7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 shrinkToFit="1"/>
    </xf>
    <xf numFmtId="178" fontId="10" fillId="0" borderId="7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178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3" fillId="35" borderId="81" xfId="0" applyFont="1" applyFill="1" applyBorder="1" applyAlignment="1">
      <alignment horizontal="center" vertical="center"/>
    </xf>
    <xf numFmtId="0" fontId="3" fillId="35" borderId="82" xfId="0" applyFont="1" applyFill="1" applyBorder="1" applyAlignment="1">
      <alignment horizontal="center" vertical="center" shrinkToFit="1"/>
    </xf>
    <xf numFmtId="0" fontId="3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vertical="center"/>
    </xf>
    <xf numFmtId="0" fontId="0" fillId="0" borderId="84" xfId="0" applyBorder="1" applyAlignment="1">
      <alignment vertical="center"/>
    </xf>
    <xf numFmtId="0" fontId="2" fillId="35" borderId="85" xfId="0" applyFont="1" applyFill="1" applyBorder="1" applyAlignment="1" applyProtection="1">
      <alignment/>
      <protection/>
    </xf>
    <xf numFmtId="0" fontId="2" fillId="35" borderId="86" xfId="0" applyFont="1" applyFill="1" applyBorder="1" applyAlignment="1" applyProtection="1">
      <alignment/>
      <protection/>
    </xf>
    <xf numFmtId="0" fontId="0" fillId="0" borderId="87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185" fontId="0" fillId="36" borderId="92" xfId="0" applyNumberFormat="1" applyFill="1" applyBorder="1" applyAlignment="1">
      <alignment horizontal="center" vertical="center"/>
    </xf>
    <xf numFmtId="185" fontId="0" fillId="36" borderId="93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94" xfId="0" applyNumberFormat="1" applyFont="1" applyFill="1" applyBorder="1" applyAlignment="1" applyProtection="1">
      <alignment horizontal="left" vertical="center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95" xfId="0" applyFill="1" applyBorder="1" applyAlignment="1">
      <alignment horizontal="center" vertical="center"/>
    </xf>
    <xf numFmtId="0" fontId="0" fillId="36" borderId="96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94" xfId="0" applyNumberFormat="1" applyFont="1" applyFill="1" applyBorder="1" applyAlignment="1" applyProtection="1">
      <alignment vertical="center"/>
      <protection locked="0"/>
    </xf>
    <xf numFmtId="0" fontId="8" fillId="34" borderId="97" xfId="0" applyFont="1" applyFill="1" applyBorder="1" applyAlignment="1">
      <alignment horizontal="center" vertical="center" shrinkToFit="1"/>
    </xf>
    <xf numFmtId="0" fontId="8" fillId="34" borderId="98" xfId="0" applyFont="1" applyFill="1" applyBorder="1" applyAlignment="1">
      <alignment horizontal="center" vertical="center" shrinkToFit="1"/>
    </xf>
    <xf numFmtId="0" fontId="8" fillId="34" borderId="99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100" xfId="0" applyFont="1" applyFill="1" applyBorder="1" applyAlignment="1">
      <alignment horizontal="center" vertical="center"/>
    </xf>
    <xf numFmtId="0" fontId="4" fillId="36" borderId="101" xfId="0" applyFon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102" xfId="0" applyFont="1" applyFill="1" applyBorder="1" applyAlignment="1">
      <alignment horizontal="center" vertical="center" wrapText="1"/>
    </xf>
    <xf numFmtId="0" fontId="4" fillId="35" borderId="103" xfId="0" applyFont="1" applyFill="1" applyBorder="1" applyAlignment="1">
      <alignment horizontal="center" vertical="center" wrapText="1"/>
    </xf>
    <xf numFmtId="0" fontId="4" fillId="35" borderId="104" xfId="0" applyFont="1" applyFill="1" applyBorder="1" applyAlignment="1">
      <alignment horizontal="center" vertical="center" wrapText="1"/>
    </xf>
    <xf numFmtId="0" fontId="4" fillId="35" borderId="105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 shrinkToFit="1"/>
    </xf>
    <xf numFmtId="0" fontId="3" fillId="35" borderId="30" xfId="0" applyFont="1" applyFill="1" applyBorder="1" applyAlignment="1">
      <alignment horizontal="center" vertical="center" wrapText="1" shrinkToFit="1"/>
    </xf>
    <xf numFmtId="0" fontId="0" fillId="0" borderId="10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7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106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34" borderId="108" xfId="0" applyFont="1" applyFill="1" applyBorder="1" applyAlignment="1">
      <alignment horizontal="center" vertical="center"/>
    </xf>
    <xf numFmtId="0" fontId="3" fillId="34" borderId="10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10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111" xfId="0" applyFont="1" applyFill="1" applyBorder="1" applyAlignment="1">
      <alignment horizontal="center" vertical="center" wrapText="1"/>
    </xf>
    <xf numFmtId="0" fontId="4" fillId="34" borderId="10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 shrinkToFit="1"/>
    </xf>
    <xf numFmtId="0" fontId="3" fillId="34" borderId="39" xfId="0" applyFont="1" applyFill="1" applyBorder="1" applyAlignment="1">
      <alignment horizontal="center" vertical="center" wrapText="1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6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82" t="s">
        <v>123</v>
      </c>
      <c r="C1" s="182"/>
      <c r="D1" s="182"/>
      <c r="E1" s="182"/>
      <c r="F1" s="182"/>
      <c r="G1" s="182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88</v>
      </c>
      <c r="E3" s="120" t="s">
        <v>59</v>
      </c>
      <c r="F3" s="100" t="s">
        <v>89</v>
      </c>
      <c r="G3" s="7"/>
      <c r="H3" s="1"/>
      <c r="I3" s="1"/>
      <c r="J3" s="69"/>
      <c r="K3" s="69"/>
      <c r="L3" s="69"/>
    </row>
    <row r="4" spans="1:12" ht="30" customHeight="1">
      <c r="A4" s="1"/>
      <c r="B4" s="187" t="s">
        <v>114</v>
      </c>
      <c r="C4" s="188"/>
      <c r="D4" s="188"/>
      <c r="E4" s="188"/>
      <c r="F4" s="188"/>
      <c r="G4" s="189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1"/>
      <c r="F5" s="101"/>
      <c r="G5" s="102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68</v>
      </c>
      <c r="E6" s="115" t="s">
        <v>70</v>
      </c>
      <c r="F6" s="100" t="s">
        <v>90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85</v>
      </c>
      <c r="C8" s="15"/>
      <c r="D8" s="6" t="s">
        <v>3</v>
      </c>
      <c r="E8" s="185"/>
      <c r="F8" s="186"/>
      <c r="G8" s="7"/>
      <c r="H8" s="1"/>
      <c r="I8" s="1"/>
      <c r="J8" s="69"/>
      <c r="K8" s="69"/>
      <c r="L8" s="69"/>
    </row>
    <row r="9" spans="1:12" ht="5.2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121</v>
      </c>
      <c r="C10" s="15"/>
      <c r="D10" s="6" t="s">
        <v>122</v>
      </c>
      <c r="E10" s="180"/>
      <c r="F10" s="181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86</v>
      </c>
      <c r="C13" s="2" t="s">
        <v>87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83" t="s">
        <v>15</v>
      </c>
      <c r="F14" s="184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 t="str">
        <f>IF(E6="","",E15+F15&amp;"種目×"&amp;IF(E6="一般","600円",IF(E6="高校","4000円",IF(E6="中学","4000円",IF(E6="小学","3000円")))))</f>
        <v>0種目×3000円</v>
      </c>
      <c r="D15" s="90">
        <f>IF(E6="一般",600,IF(E6="高校",4000,IF(E6="中学",4000,IF(E6="小学",3000))))*(E15+F15)</f>
        <v>0</v>
      </c>
      <c r="E15" s="91">
        <f>COUNTA('男子（混合）'!G6)</f>
        <v>0</v>
      </c>
      <c r="F15" s="92">
        <f>COUNTA('女子'!G6)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84</v>
      </c>
      <c r="C16" s="89" t="str">
        <f>IF(E6="","",IF(E6="一般",E16+F16&amp;"種目×"&amp;"1000円",E16+F16&amp;"種目×"&amp;IF(OR(E6="高校",E6="中学"),"1000円","1000円")))</f>
        <v>0種目×1000円</v>
      </c>
      <c r="D16" s="90">
        <f>IF(E6="大学",0,IF(OR(E6="一般",E6="高校",E6="中学"),1000,1000)*(E16+F16))</f>
        <v>0</v>
      </c>
      <c r="E16" s="91">
        <f>IF('男子（混合）'!N6=0,0,1)+IF('男子（混合）'!N7=0,0,1)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91" t="s">
        <v>83</v>
      </c>
      <c r="C17" s="192"/>
      <c r="D17" s="72">
        <f>D15+D16</f>
        <v>0</v>
      </c>
      <c r="E17" s="175"/>
      <c r="F17" s="176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90" t="s">
        <v>112</v>
      </c>
      <c r="C19" s="190"/>
      <c r="D19" s="190"/>
      <c r="E19" s="190"/>
      <c r="F19" s="190"/>
      <c r="G19" s="190"/>
      <c r="H19" s="190"/>
      <c r="I19" s="190"/>
      <c r="J19" s="24"/>
      <c r="K19" s="24"/>
      <c r="L19" s="24"/>
    </row>
    <row r="20" spans="1:12" ht="101.25" customHeight="1">
      <c r="A20" s="2"/>
      <c r="B20" s="179" t="s">
        <v>124</v>
      </c>
      <c r="C20" s="179"/>
      <c r="D20" s="179"/>
      <c r="E20" s="179"/>
      <c r="F20" s="179"/>
      <c r="G20" s="179"/>
      <c r="H20" s="179"/>
      <c r="I20" s="179"/>
      <c r="J20" s="24"/>
      <c r="K20" s="24"/>
      <c r="L20" s="24"/>
    </row>
    <row r="21" spans="1:12" ht="60.75" customHeight="1">
      <c r="A21" s="2"/>
      <c r="B21" s="177" t="s">
        <v>107</v>
      </c>
      <c r="C21" s="177"/>
      <c r="D21" s="177"/>
      <c r="E21" s="177"/>
      <c r="F21" s="177"/>
      <c r="G21" s="177"/>
      <c r="H21" s="177"/>
      <c r="I21" s="45"/>
      <c r="J21" s="67"/>
      <c r="K21" s="24"/>
      <c r="L21" s="24"/>
    </row>
    <row r="22" spans="1:12" ht="53.25" customHeight="1">
      <c r="A22" s="2"/>
      <c r="B22" s="177" t="s">
        <v>108</v>
      </c>
      <c r="C22" s="178"/>
      <c r="D22" s="178"/>
      <c r="E22" s="178"/>
      <c r="F22" s="178"/>
      <c r="G22" s="178"/>
      <c r="H22" s="178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C8&amp;"("&amp;C10&amp;")"</f>
        <v>()</v>
      </c>
      <c r="E23" s="93" t="str">
        <f>E8&amp;"("&amp;E10&amp;")"</f>
        <v>()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 t="str">
        <f>E6</f>
        <v>小学</v>
      </c>
      <c r="L23" s="68"/>
    </row>
    <row r="24" spans="1:12" ht="16.5" customHeight="1" hidden="1">
      <c r="A24" t="s">
        <v>16</v>
      </c>
      <c r="B24">
        <v>1</v>
      </c>
      <c r="C24" t="s">
        <v>66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17</v>
      </c>
      <c r="B25">
        <v>2</v>
      </c>
      <c r="C25" t="s">
        <v>67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18</v>
      </c>
      <c r="B26">
        <v>3</v>
      </c>
      <c r="C26" t="s">
        <v>69</v>
      </c>
    </row>
    <row r="27" spans="1:3" ht="13.5" hidden="1">
      <c r="A27" t="s">
        <v>19</v>
      </c>
      <c r="B27">
        <v>4</v>
      </c>
      <c r="C27" t="s">
        <v>70</v>
      </c>
    </row>
    <row r="28" spans="1:2" ht="13.5" hidden="1">
      <c r="A28" t="s">
        <v>20</v>
      </c>
      <c r="B28">
        <v>5</v>
      </c>
    </row>
    <row r="29" spans="1:2" ht="13.5" hidden="1">
      <c r="A29" t="s">
        <v>21</v>
      </c>
      <c r="B29">
        <v>6</v>
      </c>
    </row>
    <row r="30" spans="1:2" ht="13.5" hidden="1">
      <c r="A30" t="s">
        <v>22</v>
      </c>
      <c r="B30">
        <v>7</v>
      </c>
    </row>
    <row r="31" spans="1:2" ht="13.5" hidden="1">
      <c r="A31" t="s">
        <v>23</v>
      </c>
      <c r="B31">
        <v>8</v>
      </c>
    </row>
    <row r="32" spans="1:2" ht="13.5" hidden="1">
      <c r="A32" t="s">
        <v>24</v>
      </c>
      <c r="B32">
        <v>9</v>
      </c>
    </row>
    <row r="33" spans="1:2" ht="13.5" hidden="1">
      <c r="A33" t="s">
        <v>25</v>
      </c>
      <c r="B33">
        <v>10</v>
      </c>
    </row>
    <row r="34" spans="1:2" ht="13.5" hidden="1">
      <c r="A34" t="s">
        <v>26</v>
      </c>
      <c r="B34">
        <v>11</v>
      </c>
    </row>
    <row r="35" spans="1:2" ht="13.5" hidden="1">
      <c r="A35" t="s">
        <v>27</v>
      </c>
      <c r="B35">
        <v>12</v>
      </c>
    </row>
    <row r="36" spans="1:2" ht="13.5" hidden="1">
      <c r="A36" t="s">
        <v>28</v>
      </c>
      <c r="B36">
        <v>13</v>
      </c>
    </row>
    <row r="37" spans="1:2" ht="13.5" hidden="1">
      <c r="A37" t="s">
        <v>29</v>
      </c>
      <c r="B37">
        <v>14</v>
      </c>
    </row>
    <row r="38" spans="1:2" ht="13.5" hidden="1">
      <c r="A38" t="s">
        <v>30</v>
      </c>
      <c r="B38">
        <v>15</v>
      </c>
    </row>
    <row r="39" spans="1:2" ht="13.5" hidden="1">
      <c r="A39" t="s">
        <v>31</v>
      </c>
      <c r="B39">
        <v>16</v>
      </c>
    </row>
    <row r="40" spans="1:2" ht="13.5" hidden="1">
      <c r="A40" t="s">
        <v>32</v>
      </c>
      <c r="B40">
        <v>17</v>
      </c>
    </row>
    <row r="41" spans="1:2" ht="13.5" hidden="1">
      <c r="A41" t="s">
        <v>33</v>
      </c>
      <c r="B41">
        <v>18</v>
      </c>
    </row>
    <row r="42" spans="1:2" ht="13.5" hidden="1">
      <c r="A42" t="s">
        <v>34</v>
      </c>
      <c r="B42">
        <v>19</v>
      </c>
    </row>
    <row r="43" spans="1:2" ht="13.5" hidden="1">
      <c r="A43" t="s">
        <v>35</v>
      </c>
      <c r="B43">
        <v>20</v>
      </c>
    </row>
    <row r="44" spans="1:2" ht="13.5" hidden="1">
      <c r="A44" t="s">
        <v>36</v>
      </c>
      <c r="B44">
        <v>21</v>
      </c>
    </row>
    <row r="45" spans="1:2" ht="13.5" hidden="1">
      <c r="A45" t="s">
        <v>37</v>
      </c>
      <c r="B45">
        <v>22</v>
      </c>
    </row>
    <row r="46" spans="1:2" ht="13.5" hidden="1">
      <c r="A46" t="s">
        <v>38</v>
      </c>
      <c r="B46">
        <v>23</v>
      </c>
    </row>
    <row r="47" spans="1:2" ht="13.5" hidden="1">
      <c r="A47" t="s">
        <v>39</v>
      </c>
      <c r="B47">
        <v>24</v>
      </c>
    </row>
    <row r="48" spans="1:2" ht="13.5" hidden="1">
      <c r="A48" t="s">
        <v>40</v>
      </c>
      <c r="B48">
        <v>25</v>
      </c>
    </row>
    <row r="49" spans="1:2" ht="13.5" hidden="1">
      <c r="A49" t="s">
        <v>41</v>
      </c>
      <c r="B49">
        <v>26</v>
      </c>
    </row>
    <row r="50" spans="1:2" ht="13.5" hidden="1">
      <c r="A50" t="s">
        <v>42</v>
      </c>
      <c r="B50">
        <v>27</v>
      </c>
    </row>
    <row r="51" spans="1:2" ht="13.5" hidden="1">
      <c r="A51" t="s">
        <v>43</v>
      </c>
      <c r="B51">
        <v>28</v>
      </c>
    </row>
    <row r="52" spans="1:2" ht="13.5" hidden="1">
      <c r="A52" t="s">
        <v>44</v>
      </c>
      <c r="B52">
        <v>29</v>
      </c>
    </row>
    <row r="53" spans="1:2" ht="13.5" hidden="1">
      <c r="A53" t="s">
        <v>45</v>
      </c>
      <c r="B53">
        <v>30</v>
      </c>
    </row>
    <row r="54" spans="1:2" ht="13.5" hidden="1">
      <c r="A54" t="s">
        <v>46</v>
      </c>
      <c r="B54">
        <v>31</v>
      </c>
    </row>
    <row r="55" spans="1:2" ht="13.5" hidden="1">
      <c r="A55" t="s">
        <v>47</v>
      </c>
      <c r="B55">
        <v>32</v>
      </c>
    </row>
    <row r="56" spans="1:2" ht="13.5" hidden="1">
      <c r="A56" t="s">
        <v>48</v>
      </c>
      <c r="B56">
        <v>33</v>
      </c>
    </row>
    <row r="57" spans="1:2" ht="13.5" hidden="1">
      <c r="A57" t="s">
        <v>49</v>
      </c>
      <c r="B57">
        <v>34</v>
      </c>
    </row>
    <row r="58" spans="1:2" ht="13.5" hidden="1">
      <c r="A58" t="s">
        <v>50</v>
      </c>
      <c r="B58">
        <v>35</v>
      </c>
    </row>
    <row r="59" spans="1:2" ht="13.5" hidden="1">
      <c r="A59" t="s">
        <v>51</v>
      </c>
      <c r="B59">
        <v>36</v>
      </c>
    </row>
    <row r="60" spans="1:2" ht="13.5" hidden="1">
      <c r="A60" t="s">
        <v>52</v>
      </c>
      <c r="B60">
        <v>37</v>
      </c>
    </row>
    <row r="61" spans="1:2" ht="13.5" hidden="1">
      <c r="A61" t="s">
        <v>53</v>
      </c>
      <c r="B61">
        <v>38</v>
      </c>
    </row>
    <row r="62" spans="1:2" ht="13.5" hidden="1">
      <c r="A62" t="s">
        <v>54</v>
      </c>
      <c r="B62">
        <v>39</v>
      </c>
    </row>
    <row r="63" spans="1:2" ht="13.5" hidden="1">
      <c r="A63" t="s">
        <v>55</v>
      </c>
      <c r="B63">
        <v>40</v>
      </c>
    </row>
    <row r="64" spans="1:2" ht="13.5" hidden="1">
      <c r="A64" t="s">
        <v>56</v>
      </c>
      <c r="B64">
        <v>41</v>
      </c>
    </row>
    <row r="65" spans="1:2" ht="13.5" hidden="1">
      <c r="A65" t="s">
        <v>57</v>
      </c>
      <c r="B65">
        <v>42</v>
      </c>
    </row>
    <row r="66" spans="1:2" ht="13.5" hidden="1">
      <c r="A66" t="s">
        <v>58</v>
      </c>
      <c r="B66">
        <v>43</v>
      </c>
    </row>
    <row r="67" spans="1:2" ht="13.5" hidden="1">
      <c r="A67" t="s">
        <v>59</v>
      </c>
      <c r="B67">
        <v>44</v>
      </c>
    </row>
    <row r="68" spans="1:2" ht="13.5" hidden="1">
      <c r="A68" t="s">
        <v>60</v>
      </c>
      <c r="B68">
        <v>45</v>
      </c>
    </row>
    <row r="69" spans="1:2" ht="13.5" hidden="1">
      <c r="A69" t="s">
        <v>61</v>
      </c>
      <c r="B69">
        <v>46</v>
      </c>
    </row>
    <row r="70" spans="1:2" ht="13.5" hidden="1">
      <c r="A70" t="s">
        <v>62</v>
      </c>
      <c r="B70">
        <v>47</v>
      </c>
    </row>
  </sheetData>
  <sheetProtection sheet="1" objects="1" scenarios="1" selectLockedCells="1"/>
  <mergeCells count="11">
    <mergeCell ref="B17:C17"/>
    <mergeCell ref="E17:F17"/>
    <mergeCell ref="B22:H22"/>
    <mergeCell ref="B20:I20"/>
    <mergeCell ref="B21:H21"/>
    <mergeCell ref="E10:F10"/>
    <mergeCell ref="B1:G1"/>
    <mergeCell ref="E14:F14"/>
    <mergeCell ref="E8:F8"/>
    <mergeCell ref="B4:G4"/>
    <mergeCell ref="B19:I19"/>
  </mergeCells>
  <dataValidations count="5">
    <dataValidation allowBlank="1" showInputMessage="1" showErrorMessage="1" imeMode="on" sqref="C8:C10 C6"/>
    <dataValidation allowBlank="1" showInputMessage="1" showErrorMessage="1" imeMode="off" sqref="E8:F10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$C$27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26" width="0" style="14" hidden="1" customWidth="1"/>
    <col min="27" max="16384" width="9.00390625" style="14" customWidth="1"/>
  </cols>
  <sheetData>
    <row r="1" spans="1:11" ht="15.75" customHeight="1" thickBot="1">
      <c r="A1" s="197" t="s">
        <v>125</v>
      </c>
      <c r="B1" s="198"/>
      <c r="C1" s="210" t="s">
        <v>111</v>
      </c>
      <c r="D1" s="211"/>
      <c r="E1" s="43" t="str">
        <f>"所属長名："&amp;'所属データ'!$C$6&amp;"　　印"</f>
        <v>所属長名：　　印</v>
      </c>
      <c r="I1" s="104">
        <f>IF(COUNTA(I6:I50)&gt;6,"ﾘﾚｰ人数ｵｰﾊﾞｰ","")</f>
      </c>
      <c r="J1" s="105">
        <f>IF(COUNTA(J6:J50)&gt;6,"ﾘﾚｰ人数ｵｰﾊﾞｰ","")</f>
      </c>
      <c r="K1" s="17"/>
    </row>
    <row r="2" spans="1:10" ht="14.25" customHeight="1" thickBot="1">
      <c r="A2" s="199"/>
      <c r="B2" s="200"/>
      <c r="C2" s="205" t="str">
        <f>"所属名："&amp;'所属データ'!$C$3</f>
        <v>所属名：</v>
      </c>
      <c r="D2" s="206"/>
      <c r="E2" s="43" t="str">
        <f>"監 督 名："&amp;'所属データ'!$C$8</f>
        <v>監 督 名：</v>
      </c>
      <c r="I2" s="95" t="s">
        <v>71</v>
      </c>
      <c r="J2" s="96" t="s">
        <v>92</v>
      </c>
    </row>
    <row r="3" spans="1:10" ht="16.5" customHeight="1" thickBot="1">
      <c r="A3" s="42"/>
      <c r="B3" s="42"/>
      <c r="C3" s="207"/>
      <c r="D3" s="207"/>
      <c r="E3" s="207"/>
      <c r="F3" s="207"/>
      <c r="G3" s="108" t="s">
        <v>116</v>
      </c>
      <c r="H3" s="40"/>
      <c r="I3" s="118"/>
      <c r="J3" s="119"/>
    </row>
    <row r="4" spans="1:25" ht="15" customHeight="1">
      <c r="A4" s="201" t="s">
        <v>113</v>
      </c>
      <c r="B4" s="203" t="s">
        <v>115</v>
      </c>
      <c r="C4" s="46" t="s">
        <v>106</v>
      </c>
      <c r="D4" s="46" t="s">
        <v>8</v>
      </c>
      <c r="E4" s="195" t="s">
        <v>110</v>
      </c>
      <c r="F4" s="208" t="s">
        <v>63</v>
      </c>
      <c r="G4" s="162" t="s">
        <v>65</v>
      </c>
      <c r="H4" s="162"/>
      <c r="I4" s="163" t="s">
        <v>11</v>
      </c>
      <c r="J4" s="163" t="s">
        <v>11</v>
      </c>
      <c r="K4" s="166"/>
      <c r="L4" s="18" t="s">
        <v>72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67"/>
      <c r="Y4" s="193" t="s">
        <v>117</v>
      </c>
    </row>
    <row r="5" spans="1:25" ht="15" customHeight="1" thickBot="1">
      <c r="A5" s="202"/>
      <c r="B5" s="204"/>
      <c r="C5" s="47" t="s">
        <v>9</v>
      </c>
      <c r="D5" s="47" t="s">
        <v>9</v>
      </c>
      <c r="E5" s="196"/>
      <c r="F5" s="209"/>
      <c r="G5" s="164" t="s">
        <v>10</v>
      </c>
      <c r="H5" s="165" t="s">
        <v>11</v>
      </c>
      <c r="I5" s="158"/>
      <c r="J5" s="158"/>
      <c r="K5" s="166">
        <f>COUNTA(C6:C50)</f>
        <v>0</v>
      </c>
      <c r="L5" s="25"/>
      <c r="M5" s="25"/>
      <c r="N5" s="84"/>
      <c r="O5" s="168" t="s">
        <v>73</v>
      </c>
      <c r="P5" s="168" t="s">
        <v>74</v>
      </c>
      <c r="Q5" s="168" t="s">
        <v>75</v>
      </c>
      <c r="R5" s="168" t="s">
        <v>76</v>
      </c>
      <c r="S5" s="168" t="s">
        <v>77</v>
      </c>
      <c r="T5" s="168" t="s">
        <v>78</v>
      </c>
      <c r="U5" s="168" t="s">
        <v>79</v>
      </c>
      <c r="V5" s="168" t="s">
        <v>80</v>
      </c>
      <c r="W5" s="168" t="s">
        <v>81</v>
      </c>
      <c r="X5" s="169" t="s">
        <v>82</v>
      </c>
      <c r="Y5" s="194"/>
    </row>
    <row r="6" spans="1:26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52"/>
      <c r="H6" s="153"/>
      <c r="I6" s="154"/>
      <c r="J6" s="154"/>
      <c r="K6" s="166">
        <f>'所属データ'!$A$23</f>
        <v>0</v>
      </c>
      <c r="L6" s="84">
        <f>IF(I6="","",K6*1000+10000+A6)</f>
      </c>
      <c r="M6" s="84">
        <f>IF(J6="","",K6*1000+10000+A6)</f>
      </c>
      <c r="N6" s="8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8">
        <f>IF(I5="","",RIGHT(I5+100000,5))</f>
      </c>
      <c r="S6" s="18">
        <f>IF(ISERROR(SMALL($L$6:$L$50,1)),"",SMALL($L$6:$L$50,1))</f>
      </c>
      <c r="T6" s="18">
        <f>IF(ISERROR(SMALL($L$6:$L$50,2)),"",SMALL($L$6:$L$50,2))</f>
      </c>
      <c r="U6" s="18">
        <f>IF(ISERROR(SMALL($L$6:$L$50,3)),"",SMALL($L$6:$L$50,3))</f>
      </c>
      <c r="V6" s="18">
        <f>IF(ISERROR(SMALL($L$6:$L$50,4)),"",SMALL($L$6:$L$50,4))</f>
      </c>
      <c r="W6" s="18">
        <f>IF(ISERROR(SMALL($L$6:$L$50,5)),"",SMALL($L$6:$L$50,5))</f>
      </c>
      <c r="X6" s="167">
        <f>IF(ISERROR(SMALL($L$6:$L$50,6)),"",SMALL($L$6:$L$50,6))</f>
      </c>
      <c r="Y6" s="155"/>
      <c r="Z6" s="14" t="s">
        <v>118</v>
      </c>
    </row>
    <row r="7" spans="1:26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52"/>
      <c r="H7" s="153"/>
      <c r="I7" s="154"/>
      <c r="J7" s="154"/>
      <c r="K7" s="166">
        <f>'所属データ'!$A$23</f>
        <v>0</v>
      </c>
      <c r="L7" s="84">
        <f>IF(I7="","",K7*1000+10000+A7)</f>
      </c>
      <c r="M7" s="84">
        <f aca="true" t="shared" si="0" ref="M7:M50">IF(J7="","",K7*1000+10000+A7)</f>
      </c>
      <c r="N7" s="18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8">
        <f>IF(J5="","",RIGHT(J5+100000,5))</f>
      </c>
      <c r="S7" s="18">
        <f>IF(ISERROR(SMALL($M$6:$M$50,1)),"",SMALL($M$6:$M$50,1))</f>
      </c>
      <c r="T7" s="18">
        <f>IF(ISERROR(SMALL($M$6:$M$50,2)),"",SMALL($M$6:$M$50,2))</f>
      </c>
      <c r="U7" s="18">
        <f>IF(ISERROR(SMALL($M$6:$M$50,3)),"",SMALL($M$5:$M$49,3))</f>
      </c>
      <c r="V7" s="18">
        <f>IF(ISERROR(SMALL($M$6:$M$50,4)),"",SMALL($M$6:$M$50,4))</f>
      </c>
      <c r="W7" s="18">
        <f>IF(ISERROR(SMALL($M$6:$M$50,5)),"",SMALL($M$6:$M$50,5))</f>
      </c>
      <c r="X7" s="167">
        <f>IF(ISERROR(SMALL($M$6:$M$50,6)),"",SMALL($M$6:$M$50,6))</f>
      </c>
      <c r="Y7" s="156"/>
      <c r="Z7" s="14" t="s">
        <v>119</v>
      </c>
    </row>
    <row r="8" spans="1:25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52"/>
      <c r="H8" s="153"/>
      <c r="I8" s="154"/>
      <c r="J8" s="154"/>
      <c r="K8" s="166">
        <f>'所属データ'!$A$23</f>
        <v>0</v>
      </c>
      <c r="L8" s="84">
        <f aca="true" t="shared" si="1" ref="L8:L50">IF(I8="","",K8*1000+10000+A8)</f>
      </c>
      <c r="M8" s="84">
        <f t="shared" si="0"/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67"/>
      <c r="Y8" s="156"/>
    </row>
    <row r="9" spans="1:25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52"/>
      <c r="H9" s="153"/>
      <c r="I9" s="154"/>
      <c r="J9" s="154"/>
      <c r="K9" s="166">
        <f>'所属データ'!$A$23</f>
        <v>0</v>
      </c>
      <c r="L9" s="84">
        <f t="shared" si="1"/>
      </c>
      <c r="M9" s="84">
        <f t="shared" si="0"/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67"/>
      <c r="Y9" s="156"/>
    </row>
    <row r="10" spans="1:25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57"/>
      <c r="H10" s="158"/>
      <c r="I10" s="159"/>
      <c r="J10" s="159"/>
      <c r="K10" s="166">
        <f>'所属データ'!$A$23</f>
        <v>0</v>
      </c>
      <c r="L10" s="84">
        <f t="shared" si="1"/>
      </c>
      <c r="M10" s="84">
        <f t="shared" si="0"/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67"/>
      <c r="Y10" s="160"/>
    </row>
    <row r="11" spans="1:25" ht="14.25" customHeight="1">
      <c r="A11" s="35" t="s">
        <v>109</v>
      </c>
      <c r="B11" s="26"/>
      <c r="C11" s="30"/>
      <c r="D11" s="30"/>
      <c r="E11" s="30"/>
      <c r="F11" s="78" t="str">
        <f>'所属データ'!$E$3</f>
        <v>熊　本</v>
      </c>
      <c r="G11" s="152"/>
      <c r="H11" s="153"/>
      <c r="I11" s="154"/>
      <c r="J11" s="154"/>
      <c r="K11" s="166">
        <f>'所属データ'!$A$23</f>
        <v>0</v>
      </c>
      <c r="L11" s="84">
        <f t="shared" si="1"/>
      </c>
      <c r="M11" s="84">
        <f t="shared" si="0"/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67"/>
      <c r="Y11" s="155"/>
    </row>
    <row r="12" spans="1:25" ht="14.25" customHeight="1" thickBot="1">
      <c r="A12" s="37" t="s">
        <v>109</v>
      </c>
      <c r="B12" s="149"/>
      <c r="C12" s="150"/>
      <c r="D12" s="150"/>
      <c r="E12" s="150"/>
      <c r="F12" s="151" t="str">
        <f>'所属データ'!$E$3</f>
        <v>熊　本</v>
      </c>
      <c r="G12" s="161"/>
      <c r="H12" s="153"/>
      <c r="I12" s="154"/>
      <c r="J12" s="154"/>
      <c r="K12" s="166">
        <f>'所属データ'!$A$23</f>
        <v>0</v>
      </c>
      <c r="L12" s="84">
        <f t="shared" si="1"/>
      </c>
      <c r="M12" s="84">
        <f t="shared" si="0"/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67"/>
      <c r="Y12" s="160"/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3"/>
      <c r="I13" s="121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3"/>
      <c r="I14" s="121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24"/>
      <c r="I15" s="122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3"/>
      <c r="I16" s="121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3"/>
      <c r="I17" s="121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3"/>
      <c r="I18" s="121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3"/>
      <c r="I19" s="121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24"/>
      <c r="I20" s="122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3"/>
      <c r="I21" s="121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3"/>
      <c r="I22" s="121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3"/>
      <c r="I23" s="121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3"/>
      <c r="I24" s="121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24"/>
      <c r="I25" s="122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3"/>
      <c r="I26" s="121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3"/>
      <c r="I27" s="121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3"/>
      <c r="I28" s="121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3"/>
      <c r="I29" s="121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24"/>
      <c r="I30" s="122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3"/>
      <c r="I31" s="121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3"/>
      <c r="I32" s="121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3"/>
      <c r="I33" s="121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3"/>
      <c r="I34" s="121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24"/>
      <c r="I35" s="122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3"/>
      <c r="I36" s="121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3"/>
      <c r="I37" s="121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3"/>
      <c r="I38" s="121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3"/>
      <c r="I39" s="121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24"/>
      <c r="I40" s="122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3"/>
      <c r="I41" s="121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3"/>
      <c r="I42" s="121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3"/>
      <c r="I43" s="121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3"/>
      <c r="I44" s="121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24"/>
      <c r="I45" s="122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3"/>
      <c r="I46" s="121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3"/>
      <c r="I47" s="121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3"/>
      <c r="I48" s="121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3"/>
      <c r="I49" s="121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24"/>
      <c r="I50" s="122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13</v>
      </c>
    </row>
    <row r="54" spans="2:9" ht="13.5" hidden="1">
      <c r="B54" s="14" t="s">
        <v>12</v>
      </c>
      <c r="F54" s="74" t="s">
        <v>16</v>
      </c>
      <c r="G54" s="50"/>
      <c r="I54" s="14" t="s">
        <v>93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(D)小学５ｋｍ</v>
      </c>
      <c r="D55" s="16"/>
      <c r="E55" s="16"/>
      <c r="F55" s="74" t="s">
        <v>17</v>
      </c>
      <c r="I55" s="14" t="s">
        <v>91</v>
      </c>
      <c r="K55" s="14" t="s">
        <v>102</v>
      </c>
      <c r="L55" s="14" t="s">
        <v>102</v>
      </c>
      <c r="M55" s="14" t="s">
        <v>102</v>
      </c>
      <c r="N55" s="14" t="s">
        <v>120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E56" s="16"/>
      <c r="F56" s="74" t="s">
        <v>18</v>
      </c>
      <c r="I56" s="14" t="s">
        <v>94</v>
      </c>
      <c r="K56" s="14" t="s">
        <v>102</v>
      </c>
      <c r="L56" s="14" t="s">
        <v>102</v>
      </c>
      <c r="M56" s="14" t="s">
        <v>102</v>
      </c>
      <c r="N56" s="14" t="s">
        <v>102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E57" s="16"/>
      <c r="F57" s="74" t="s">
        <v>19</v>
      </c>
      <c r="I57" s="14" t="s">
        <v>95</v>
      </c>
      <c r="K57" s="14" t="s">
        <v>102</v>
      </c>
      <c r="L57" s="14" t="s">
        <v>102</v>
      </c>
      <c r="M57" s="14" t="s">
        <v>102</v>
      </c>
      <c r="N57" s="14" t="s">
        <v>102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C58" s="16"/>
      <c r="D58" s="16"/>
      <c r="E58" s="16"/>
      <c r="F58" s="74" t="s">
        <v>20</v>
      </c>
      <c r="I58" s="14" t="s">
        <v>96</v>
      </c>
      <c r="K58" s="14" t="s">
        <v>102</v>
      </c>
      <c r="L58" s="14" t="s">
        <v>102</v>
      </c>
      <c r="M58" s="14" t="s">
        <v>102</v>
      </c>
      <c r="N58" s="16" t="s">
        <v>102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E59" s="16"/>
      <c r="F59" s="74" t="s">
        <v>21</v>
      </c>
      <c r="I59" s="14" t="s">
        <v>97</v>
      </c>
      <c r="K59" s="14" t="s">
        <v>102</v>
      </c>
      <c r="L59" s="14" t="s">
        <v>102</v>
      </c>
      <c r="M59" s="14" t="s">
        <v>102</v>
      </c>
      <c r="N59" s="16" t="s">
        <v>102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E60" s="16"/>
      <c r="F60" s="74" t="s">
        <v>22</v>
      </c>
      <c r="I60" s="14" t="s">
        <v>98</v>
      </c>
      <c r="K60" s="14" t="s">
        <v>102</v>
      </c>
      <c r="L60" s="14" t="s">
        <v>102</v>
      </c>
      <c r="M60" s="14" t="s">
        <v>102</v>
      </c>
      <c r="N60" s="16" t="s">
        <v>102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E61" s="16"/>
      <c r="F61" s="74" t="s">
        <v>23</v>
      </c>
      <c r="I61" s="14" t="s">
        <v>99</v>
      </c>
      <c r="K61" s="14" t="s">
        <v>102</v>
      </c>
      <c r="L61" s="14" t="s">
        <v>102</v>
      </c>
      <c r="M61" s="14" t="s">
        <v>102</v>
      </c>
      <c r="N61" s="16" t="s">
        <v>102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F62" s="74" t="s">
        <v>24</v>
      </c>
      <c r="I62" s="14" t="s">
        <v>100</v>
      </c>
      <c r="K62" s="14" t="s">
        <v>102</v>
      </c>
      <c r="L62" s="14" t="s">
        <v>102</v>
      </c>
      <c r="M62" s="14" t="s">
        <v>102</v>
      </c>
      <c r="N62" s="16" t="s">
        <v>102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F63" s="74" t="s">
        <v>25</v>
      </c>
      <c r="I63" s="14" t="s">
        <v>101</v>
      </c>
      <c r="K63" s="14" t="s">
        <v>102</v>
      </c>
      <c r="L63" s="14" t="s">
        <v>102</v>
      </c>
      <c r="M63" s="16" t="s">
        <v>102</v>
      </c>
      <c r="N63" s="16" t="s">
        <v>102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F64" s="74" t="s">
        <v>26</v>
      </c>
      <c r="K64" s="14" t="s">
        <v>102</v>
      </c>
      <c r="L64" s="14" t="s">
        <v>102</v>
      </c>
      <c r="M64" s="16" t="s">
        <v>102</v>
      </c>
      <c r="N64" s="16" t="s">
        <v>102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F65" s="74" t="s">
        <v>27</v>
      </c>
      <c r="K65" s="14" t="s">
        <v>102</v>
      </c>
      <c r="L65" s="14" t="s">
        <v>102</v>
      </c>
      <c r="M65" s="14" t="s">
        <v>102</v>
      </c>
      <c r="N65" s="14" t="s">
        <v>102</v>
      </c>
    </row>
    <row r="66" ht="13.5" hidden="1">
      <c r="F66" s="74" t="s">
        <v>28</v>
      </c>
    </row>
    <row r="67" ht="13.5" hidden="1">
      <c r="F67" s="74" t="s">
        <v>29</v>
      </c>
    </row>
    <row r="68" ht="13.5" hidden="1">
      <c r="F68" s="74" t="s">
        <v>30</v>
      </c>
    </row>
    <row r="69" ht="13.5" hidden="1">
      <c r="F69" s="74" t="s">
        <v>31</v>
      </c>
    </row>
    <row r="70" ht="13.5" hidden="1">
      <c r="F70" s="74" t="s">
        <v>32</v>
      </c>
    </row>
    <row r="71" ht="13.5" hidden="1">
      <c r="F71" s="74" t="s">
        <v>33</v>
      </c>
    </row>
    <row r="72" ht="13.5" hidden="1">
      <c r="F72" s="74" t="s">
        <v>34</v>
      </c>
    </row>
    <row r="73" ht="13.5" hidden="1">
      <c r="F73" s="74" t="s">
        <v>35</v>
      </c>
    </row>
    <row r="74" ht="13.5" hidden="1">
      <c r="F74" s="74" t="s">
        <v>36</v>
      </c>
    </row>
    <row r="75" ht="13.5" hidden="1">
      <c r="F75" s="74" t="s">
        <v>37</v>
      </c>
    </row>
    <row r="76" ht="13.5" hidden="1">
      <c r="F76" s="74" t="s">
        <v>38</v>
      </c>
    </row>
    <row r="77" ht="13.5" hidden="1">
      <c r="F77" s="74" t="s">
        <v>39</v>
      </c>
    </row>
    <row r="78" ht="13.5" hidden="1">
      <c r="F78" s="74" t="s">
        <v>40</v>
      </c>
    </row>
    <row r="79" ht="13.5" hidden="1">
      <c r="F79" s="74" t="s">
        <v>41</v>
      </c>
    </row>
    <row r="80" ht="13.5" hidden="1">
      <c r="F80" s="74" t="s">
        <v>42</v>
      </c>
    </row>
    <row r="81" ht="13.5" hidden="1">
      <c r="F81" s="74" t="s">
        <v>43</v>
      </c>
    </row>
    <row r="82" ht="13.5" hidden="1">
      <c r="F82" s="74" t="s">
        <v>44</v>
      </c>
    </row>
    <row r="83" ht="13.5" hidden="1">
      <c r="F83" s="74" t="s">
        <v>45</v>
      </c>
    </row>
    <row r="84" ht="13.5" hidden="1">
      <c r="F84" s="74" t="s">
        <v>46</v>
      </c>
    </row>
    <row r="85" ht="13.5" hidden="1">
      <c r="F85" s="74" t="s">
        <v>47</v>
      </c>
    </row>
    <row r="86" ht="13.5" hidden="1">
      <c r="F86" s="74" t="s">
        <v>48</v>
      </c>
    </row>
    <row r="87" ht="13.5" hidden="1">
      <c r="F87" s="74" t="s">
        <v>49</v>
      </c>
    </row>
    <row r="88" ht="13.5" hidden="1">
      <c r="F88" s="74" t="s">
        <v>50</v>
      </c>
    </row>
    <row r="89" ht="13.5" hidden="1">
      <c r="F89" s="74" t="s">
        <v>51</v>
      </c>
    </row>
    <row r="90" ht="13.5" hidden="1">
      <c r="F90" s="74" t="s">
        <v>52</v>
      </c>
    </row>
    <row r="91" ht="13.5" hidden="1">
      <c r="F91" s="74" t="s">
        <v>53</v>
      </c>
    </row>
    <row r="92" ht="13.5" hidden="1">
      <c r="F92" s="74" t="s">
        <v>54</v>
      </c>
    </row>
    <row r="93" ht="13.5" hidden="1">
      <c r="F93" s="74" t="s">
        <v>55</v>
      </c>
    </row>
    <row r="94" ht="13.5" hidden="1">
      <c r="F94" s="74" t="s">
        <v>56</v>
      </c>
    </row>
    <row r="95" ht="13.5" hidden="1">
      <c r="F95" s="74" t="s">
        <v>57</v>
      </c>
    </row>
    <row r="96" ht="13.5" hidden="1">
      <c r="F96" s="74" t="s">
        <v>58</v>
      </c>
    </row>
    <row r="97" ht="13.5" hidden="1">
      <c r="F97" s="74" t="s">
        <v>59</v>
      </c>
    </row>
    <row r="98" ht="13.5" hidden="1">
      <c r="F98" s="74" t="s">
        <v>60</v>
      </c>
    </row>
    <row r="99" ht="13.5" hidden="1">
      <c r="F99" s="74" t="s">
        <v>61</v>
      </c>
    </row>
    <row r="100" ht="13.5" hidden="1">
      <c r="F100" s="74" t="s">
        <v>62</v>
      </c>
    </row>
  </sheetData>
  <sheetProtection sheet="1" selectLockedCells="1"/>
  <mergeCells count="9">
    <mergeCell ref="Y4:Y5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2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26" width="0" style="14" hidden="1" customWidth="1"/>
    <col min="27" max="16384" width="9.00390625" style="14" customWidth="1"/>
  </cols>
  <sheetData>
    <row r="1" spans="1:14" ht="15.75" customHeight="1" thickBot="1">
      <c r="A1" s="218" t="s">
        <v>126</v>
      </c>
      <c r="B1" s="219"/>
      <c r="C1" s="227" t="str">
        <f>'男子（混合）'!C1</f>
        <v>市駅伝大会</v>
      </c>
      <c r="D1" s="211"/>
      <c r="E1" s="43" t="str">
        <f>"所属長名："&amp;'所属データ'!$C$6&amp;"　　印"</f>
        <v>所属長名：　　印</v>
      </c>
      <c r="G1" s="51"/>
      <c r="I1" s="103">
        <f>IF(COUNTA(I6:I50)&gt;6,"ﾘﾚｰ人数ｵｰﾊﾞｰ","")</f>
      </c>
      <c r="J1" s="103">
        <f>IF(COUNTA(J6:J50)&gt;6,"ﾘﾚｰ人数ｵｰﾊﾞｰ","")</f>
      </c>
      <c r="K1" s="17"/>
      <c r="N1" s="17"/>
    </row>
    <row r="2" spans="1:10" ht="14.25" customHeight="1" thickBot="1">
      <c r="A2" s="220"/>
      <c r="B2" s="221"/>
      <c r="C2" s="205" t="str">
        <f>"所属名："&amp;'所属データ'!$C$3</f>
        <v>所属名：</v>
      </c>
      <c r="D2" s="206"/>
      <c r="E2" s="44" t="str">
        <f>"監 督 名："&amp;'所属データ'!$C$8</f>
        <v>監 督 名：</v>
      </c>
      <c r="G2" s="51"/>
      <c r="I2" s="109" t="s">
        <v>71</v>
      </c>
      <c r="J2" s="110" t="s">
        <v>103</v>
      </c>
    </row>
    <row r="3" spans="1:10" ht="16.5" customHeight="1" thickBot="1">
      <c r="A3" s="52"/>
      <c r="B3" s="52"/>
      <c r="C3" s="226"/>
      <c r="D3" s="226"/>
      <c r="E3" s="226"/>
      <c r="F3" s="226"/>
      <c r="G3" s="108" t="s">
        <v>116</v>
      </c>
      <c r="H3" s="40"/>
      <c r="I3" s="116"/>
      <c r="J3" s="117"/>
    </row>
    <row r="4" spans="1:26" ht="15" customHeight="1">
      <c r="A4" s="222" t="s">
        <v>113</v>
      </c>
      <c r="B4" s="224" t="s">
        <v>115</v>
      </c>
      <c r="C4" s="65" t="s">
        <v>106</v>
      </c>
      <c r="D4" s="65" t="s">
        <v>8</v>
      </c>
      <c r="E4" s="214" t="s">
        <v>110</v>
      </c>
      <c r="F4" s="216" t="s">
        <v>64</v>
      </c>
      <c r="G4" s="133" t="s">
        <v>65</v>
      </c>
      <c r="H4" s="141"/>
      <c r="I4" s="131" t="s">
        <v>11</v>
      </c>
      <c r="J4" s="97" t="s">
        <v>11</v>
      </c>
      <c r="L4" s="14" t="s">
        <v>72</v>
      </c>
      <c r="M4" s="14"/>
      <c r="Y4" s="212" t="s">
        <v>117</v>
      </c>
      <c r="Z4" s="18"/>
    </row>
    <row r="5" spans="1:26" ht="15" customHeight="1" thickBot="1">
      <c r="A5" s="223"/>
      <c r="B5" s="225"/>
      <c r="C5" s="66" t="s">
        <v>9</v>
      </c>
      <c r="D5" s="66" t="s">
        <v>9</v>
      </c>
      <c r="E5" s="215"/>
      <c r="F5" s="217"/>
      <c r="G5" s="146" t="s">
        <v>10</v>
      </c>
      <c r="H5" s="142" t="s">
        <v>11</v>
      </c>
      <c r="I5" s="132"/>
      <c r="J5" s="111"/>
      <c r="K5" s="24">
        <f>COUNTA(C6:C50)</f>
        <v>0</v>
      </c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83" t="s">
        <v>82</v>
      </c>
      <c r="Y5" s="213"/>
      <c r="Z5" s="18"/>
    </row>
    <row r="6" spans="1:26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7"/>
      <c r="H6" s="143"/>
      <c r="I6" s="125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  <c r="Y6" s="174"/>
      <c r="Z6" s="18" t="s">
        <v>118</v>
      </c>
    </row>
    <row r="7" spans="1:26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47"/>
      <c r="H7" s="144"/>
      <c r="I7" s="126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  <c r="Y7" s="170"/>
      <c r="Z7" s="18" t="s">
        <v>119</v>
      </c>
    </row>
    <row r="8" spans="1:26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47"/>
      <c r="H8" s="144"/>
      <c r="I8" s="126"/>
      <c r="J8" s="86"/>
      <c r="K8" s="24">
        <f>'所属データ'!$A$23</f>
        <v>0</v>
      </c>
      <c r="L8">
        <f t="shared" si="0"/>
      </c>
      <c r="M8">
        <f t="shared" si="1"/>
      </c>
      <c r="N8" s="18"/>
      <c r="Y8" s="170"/>
      <c r="Z8" s="18"/>
    </row>
    <row r="9" spans="1:26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47"/>
      <c r="H9" s="144"/>
      <c r="I9" s="126"/>
      <c r="J9" s="86"/>
      <c r="K9" s="24">
        <f>'所属データ'!$A$23</f>
        <v>0</v>
      </c>
      <c r="L9">
        <f t="shared" si="0"/>
      </c>
      <c r="M9">
        <f t="shared" si="1"/>
      </c>
      <c r="N9" s="18"/>
      <c r="Y9" s="170"/>
      <c r="Z9" s="18"/>
    </row>
    <row r="10" spans="1:26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48"/>
      <c r="H10" s="145"/>
      <c r="I10" s="127"/>
      <c r="J10" s="87"/>
      <c r="K10" s="24">
        <f>'所属データ'!$A$23</f>
        <v>0</v>
      </c>
      <c r="L10">
        <f t="shared" si="0"/>
      </c>
      <c r="M10">
        <f t="shared" si="1"/>
      </c>
      <c r="N10" s="18"/>
      <c r="Y10" s="172"/>
      <c r="Z10" s="18"/>
    </row>
    <row r="11" spans="1:26" ht="14.25" customHeight="1">
      <c r="A11" s="53" t="s">
        <v>109</v>
      </c>
      <c r="B11" s="54"/>
      <c r="C11" s="55"/>
      <c r="D11" s="55"/>
      <c r="E11" s="56"/>
      <c r="F11" s="75" t="str">
        <f>'所属データ'!$E$3</f>
        <v>熊　本</v>
      </c>
      <c r="G11" s="117"/>
      <c r="H11" s="143"/>
      <c r="I11" s="125"/>
      <c r="J11" s="85"/>
      <c r="K11" s="24">
        <f>'所属データ'!$A$23</f>
        <v>0</v>
      </c>
      <c r="L11">
        <f t="shared" si="0"/>
      </c>
      <c r="M11">
        <f t="shared" si="1"/>
      </c>
      <c r="N11" s="18"/>
      <c r="Y11" s="173"/>
      <c r="Z11" s="18"/>
    </row>
    <row r="12" spans="1:26" ht="14.25" customHeight="1" thickBot="1">
      <c r="A12" s="61" t="s">
        <v>109</v>
      </c>
      <c r="B12" s="62"/>
      <c r="C12" s="63"/>
      <c r="D12" s="63"/>
      <c r="E12" s="64"/>
      <c r="F12" s="77" t="str">
        <f>'所属データ'!$E$3</f>
        <v>熊　本</v>
      </c>
      <c r="G12" s="148"/>
      <c r="H12" s="145"/>
      <c r="I12" s="126"/>
      <c r="J12" s="86"/>
      <c r="K12" s="24">
        <f>'所属データ'!$A$23</f>
        <v>0</v>
      </c>
      <c r="L12">
        <f t="shared" si="0"/>
      </c>
      <c r="M12">
        <f t="shared" si="1"/>
      </c>
      <c r="N12" s="18"/>
      <c r="Y12" s="171"/>
      <c r="Z12" s="18"/>
    </row>
    <row r="13" spans="1:14" ht="14.25" customHeight="1" hidden="1">
      <c r="A13" s="134">
        <v>8</v>
      </c>
      <c r="B13" s="135"/>
      <c r="C13" s="136"/>
      <c r="D13" s="136"/>
      <c r="E13" s="137"/>
      <c r="F13" s="138" t="str">
        <f>'所属データ'!$E$3</f>
        <v>熊　本</v>
      </c>
      <c r="G13" s="139"/>
      <c r="H13" s="140"/>
      <c r="I13" s="126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3"/>
      <c r="H14" s="128"/>
      <c r="I14" s="126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4"/>
      <c r="H15" s="129"/>
      <c r="I15" s="127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2"/>
      <c r="H16" s="130"/>
      <c r="I16" s="125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3"/>
      <c r="H17" s="128"/>
      <c r="I17" s="126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3"/>
      <c r="H18" s="128"/>
      <c r="I18" s="126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3"/>
      <c r="H19" s="128"/>
      <c r="I19" s="126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4"/>
      <c r="H20" s="129"/>
      <c r="I20" s="127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2"/>
      <c r="H21" s="130"/>
      <c r="I21" s="125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3"/>
      <c r="H22" s="128"/>
      <c r="I22" s="126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3"/>
      <c r="H23" s="128"/>
      <c r="I23" s="126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3"/>
      <c r="H24" s="128"/>
      <c r="I24" s="126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4"/>
      <c r="H25" s="129"/>
      <c r="I25" s="127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2"/>
      <c r="H26" s="130"/>
      <c r="I26" s="125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3"/>
      <c r="H27" s="128"/>
      <c r="I27" s="126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3"/>
      <c r="H28" s="128"/>
      <c r="I28" s="126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3"/>
      <c r="H29" s="128"/>
      <c r="I29" s="126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4"/>
      <c r="H30" s="129"/>
      <c r="I30" s="127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2"/>
      <c r="H31" s="130"/>
      <c r="I31" s="125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3"/>
      <c r="H32" s="128"/>
      <c r="I32" s="126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3"/>
      <c r="H33" s="128"/>
      <c r="I33" s="126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3"/>
      <c r="H34" s="128"/>
      <c r="I34" s="126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4"/>
      <c r="H35" s="129"/>
      <c r="I35" s="127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2"/>
      <c r="H36" s="130"/>
      <c r="I36" s="125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3"/>
      <c r="H37" s="128"/>
      <c r="I37" s="126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3"/>
      <c r="H38" s="128"/>
      <c r="I38" s="126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3"/>
      <c r="H39" s="128"/>
      <c r="I39" s="126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4"/>
      <c r="H40" s="129"/>
      <c r="I40" s="127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2"/>
      <c r="H41" s="130"/>
      <c r="I41" s="125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3"/>
      <c r="H42" s="128"/>
      <c r="I42" s="126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3"/>
      <c r="H43" s="128"/>
      <c r="I43" s="126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3"/>
      <c r="H44" s="128"/>
      <c r="I44" s="126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4"/>
      <c r="H45" s="129"/>
      <c r="I45" s="127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2"/>
      <c r="H46" s="130"/>
      <c r="I46" s="125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3"/>
      <c r="H47" s="128"/>
      <c r="I47" s="126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3"/>
      <c r="H48" s="128"/>
      <c r="I48" s="126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3"/>
      <c r="H49" s="128"/>
      <c r="I49" s="126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4"/>
      <c r="H50" s="129"/>
      <c r="I50" s="127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14</v>
      </c>
    </row>
    <row r="54" spans="2:9" ht="13.5" hidden="1">
      <c r="B54" s="14" t="s">
        <v>12</v>
      </c>
      <c r="E54" s="38"/>
      <c r="F54" s="74" t="s">
        <v>16</v>
      </c>
      <c r="G54" s="50"/>
      <c r="I54" s="14" t="s">
        <v>93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(D)小学５ｋｍ</v>
      </c>
      <c r="D55" s="16"/>
      <c r="F55" s="74" t="s">
        <v>17</v>
      </c>
      <c r="I55" s="14" t="s">
        <v>91</v>
      </c>
      <c r="K55" s="107" t="s">
        <v>104</v>
      </c>
      <c r="L55" s="107" t="s">
        <v>104</v>
      </c>
      <c r="M55" s="107" t="s">
        <v>104</v>
      </c>
      <c r="N55" s="107" t="s">
        <v>120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F56" s="74" t="s">
        <v>18</v>
      </c>
      <c r="I56" s="14" t="s">
        <v>94</v>
      </c>
      <c r="K56" s="107" t="s">
        <v>104</v>
      </c>
      <c r="L56" s="107" t="s">
        <v>104</v>
      </c>
      <c r="M56" s="107" t="s">
        <v>104</v>
      </c>
      <c r="N56" s="107" t="s">
        <v>104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F57" s="74" t="s">
        <v>19</v>
      </c>
      <c r="I57" s="14" t="s">
        <v>95</v>
      </c>
      <c r="K57" s="107" t="s">
        <v>104</v>
      </c>
      <c r="L57" s="107" t="s">
        <v>104</v>
      </c>
      <c r="M57" s="107" t="s">
        <v>104</v>
      </c>
      <c r="N57" s="107" t="s">
        <v>104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D58" s="16"/>
      <c r="F58" s="74" t="s">
        <v>20</v>
      </c>
      <c r="I58" s="14" t="s">
        <v>96</v>
      </c>
      <c r="K58" s="107" t="s">
        <v>104</v>
      </c>
      <c r="L58" s="107" t="s">
        <v>104</v>
      </c>
      <c r="M58" s="107" t="s">
        <v>104</v>
      </c>
      <c r="N58" s="106" t="s">
        <v>105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F59" s="74" t="s">
        <v>21</v>
      </c>
      <c r="I59" s="14" t="s">
        <v>97</v>
      </c>
      <c r="K59" s="107" t="s">
        <v>104</v>
      </c>
      <c r="L59" s="107" t="s">
        <v>104</v>
      </c>
      <c r="M59" s="107" t="s">
        <v>104</v>
      </c>
      <c r="N59" s="106" t="s">
        <v>105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F60" s="74" t="s">
        <v>22</v>
      </c>
      <c r="I60" s="14" t="s">
        <v>98</v>
      </c>
      <c r="K60" s="107" t="s">
        <v>104</v>
      </c>
      <c r="L60" s="107" t="s">
        <v>104</v>
      </c>
      <c r="M60" s="107" t="s">
        <v>104</v>
      </c>
      <c r="N60" s="106" t="s">
        <v>105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F61" s="74" t="s">
        <v>23</v>
      </c>
      <c r="I61" s="14" t="s">
        <v>99</v>
      </c>
      <c r="K61" s="107" t="s">
        <v>104</v>
      </c>
      <c r="L61" s="107" t="s">
        <v>104</v>
      </c>
      <c r="M61" s="107" t="s">
        <v>104</v>
      </c>
      <c r="N61" s="106" t="s">
        <v>105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D62" s="16"/>
      <c r="F62" s="74" t="s">
        <v>24</v>
      </c>
      <c r="I62" s="14" t="s">
        <v>100</v>
      </c>
      <c r="K62" s="107" t="s">
        <v>104</v>
      </c>
      <c r="L62" s="106" t="s">
        <v>105</v>
      </c>
      <c r="M62" s="107" t="s">
        <v>104</v>
      </c>
      <c r="N62" s="106" t="s">
        <v>105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D63" s="16"/>
      <c r="F63" s="74" t="s">
        <v>25</v>
      </c>
      <c r="I63" s="14" t="s">
        <v>101</v>
      </c>
      <c r="K63" s="107" t="s">
        <v>104</v>
      </c>
      <c r="L63" s="106" t="s">
        <v>105</v>
      </c>
      <c r="M63" s="106" t="s">
        <v>105</v>
      </c>
      <c r="N63" s="106" t="s">
        <v>105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D64" s="16"/>
      <c r="F64" s="74" t="s">
        <v>26</v>
      </c>
      <c r="K64" s="106" t="s">
        <v>105</v>
      </c>
      <c r="L64" s="106" t="s">
        <v>105</v>
      </c>
      <c r="M64" s="106" t="s">
        <v>105</v>
      </c>
      <c r="N64" s="106" t="s">
        <v>105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D65" s="16"/>
      <c r="F65" s="74" t="s">
        <v>27</v>
      </c>
      <c r="K65" s="106" t="s">
        <v>105</v>
      </c>
      <c r="L65" s="106" t="s">
        <v>105</v>
      </c>
      <c r="M65" s="106" t="s">
        <v>105</v>
      </c>
      <c r="N65" s="106" t="s">
        <v>105</v>
      </c>
    </row>
    <row r="66" spans="3:13" ht="13.5" hidden="1">
      <c r="C66" s="16"/>
      <c r="D66" s="16"/>
      <c r="F66" s="74" t="s">
        <v>28</v>
      </c>
      <c r="L66" s="14"/>
      <c r="M66" s="14"/>
    </row>
    <row r="67" spans="4:13" ht="13.5" hidden="1">
      <c r="D67" s="16"/>
      <c r="F67" s="74" t="s">
        <v>29</v>
      </c>
      <c r="L67" s="14"/>
      <c r="M67" s="14"/>
    </row>
    <row r="68" spans="4:13" ht="13.5" hidden="1">
      <c r="D68" s="16"/>
      <c r="F68" s="74" t="s">
        <v>30</v>
      </c>
      <c r="L68" s="14"/>
      <c r="M68" s="14"/>
    </row>
    <row r="69" spans="6:13" ht="13.5" hidden="1">
      <c r="F69" s="74" t="s">
        <v>31</v>
      </c>
      <c r="L69" s="14"/>
      <c r="M69" s="14"/>
    </row>
    <row r="70" ht="13.5" hidden="1">
      <c r="F70" s="74" t="s">
        <v>32</v>
      </c>
    </row>
    <row r="71" ht="13.5" hidden="1">
      <c r="F71" s="74" t="s">
        <v>33</v>
      </c>
    </row>
    <row r="72" ht="13.5" hidden="1">
      <c r="F72" s="74" t="s">
        <v>34</v>
      </c>
    </row>
    <row r="73" ht="13.5" hidden="1">
      <c r="F73" s="74" t="s">
        <v>35</v>
      </c>
    </row>
    <row r="74" ht="13.5" hidden="1">
      <c r="F74" s="74" t="s">
        <v>36</v>
      </c>
    </row>
    <row r="75" ht="13.5" hidden="1">
      <c r="F75" s="74" t="s">
        <v>37</v>
      </c>
    </row>
    <row r="76" ht="13.5" hidden="1">
      <c r="F76" s="74" t="s">
        <v>38</v>
      </c>
    </row>
    <row r="77" ht="13.5" hidden="1">
      <c r="F77" s="74" t="s">
        <v>39</v>
      </c>
    </row>
    <row r="78" ht="13.5" hidden="1">
      <c r="F78" s="74" t="s">
        <v>40</v>
      </c>
    </row>
    <row r="79" ht="13.5" hidden="1">
      <c r="F79" s="74" t="s">
        <v>41</v>
      </c>
    </row>
    <row r="80" ht="13.5" hidden="1">
      <c r="F80" s="74" t="s">
        <v>42</v>
      </c>
    </row>
    <row r="81" ht="13.5" hidden="1">
      <c r="F81" s="74" t="s">
        <v>43</v>
      </c>
    </row>
    <row r="82" ht="13.5" hidden="1">
      <c r="F82" s="74" t="s">
        <v>44</v>
      </c>
    </row>
    <row r="83" ht="13.5" hidden="1">
      <c r="F83" s="74" t="s">
        <v>45</v>
      </c>
    </row>
    <row r="84" ht="13.5" hidden="1">
      <c r="F84" s="74" t="s">
        <v>46</v>
      </c>
    </row>
    <row r="85" ht="13.5" hidden="1">
      <c r="F85" s="74" t="s">
        <v>47</v>
      </c>
    </row>
    <row r="86" ht="13.5" hidden="1">
      <c r="F86" s="74" t="s">
        <v>48</v>
      </c>
    </row>
    <row r="87" ht="13.5" hidden="1">
      <c r="F87" s="74" t="s">
        <v>49</v>
      </c>
    </row>
    <row r="88" ht="13.5" hidden="1">
      <c r="F88" s="74" t="s">
        <v>50</v>
      </c>
    </row>
    <row r="89" ht="13.5" hidden="1">
      <c r="F89" s="74" t="s">
        <v>51</v>
      </c>
    </row>
    <row r="90" ht="13.5" hidden="1">
      <c r="F90" s="74" t="s">
        <v>52</v>
      </c>
    </row>
    <row r="91" ht="13.5" hidden="1">
      <c r="F91" s="74" t="s">
        <v>53</v>
      </c>
    </row>
    <row r="92" ht="13.5" hidden="1">
      <c r="F92" s="74" t="s">
        <v>54</v>
      </c>
    </row>
    <row r="93" ht="13.5" hidden="1">
      <c r="F93" s="74" t="s">
        <v>55</v>
      </c>
    </row>
    <row r="94" ht="13.5" hidden="1">
      <c r="F94" s="74" t="s">
        <v>56</v>
      </c>
    </row>
    <row r="95" ht="13.5" hidden="1">
      <c r="F95" s="74" t="s">
        <v>57</v>
      </c>
    </row>
    <row r="96" ht="13.5" hidden="1">
      <c r="F96" s="74" t="s">
        <v>58</v>
      </c>
    </row>
    <row r="97" ht="13.5" hidden="1">
      <c r="F97" s="74" t="s">
        <v>59</v>
      </c>
    </row>
    <row r="98" ht="13.5" hidden="1">
      <c r="F98" s="74" t="s">
        <v>60</v>
      </c>
    </row>
    <row r="99" ht="13.5" hidden="1">
      <c r="F99" s="74" t="s">
        <v>61</v>
      </c>
    </row>
    <row r="100" ht="13.5" hidden="1">
      <c r="F100" s="74" t="s">
        <v>62</v>
      </c>
    </row>
  </sheetData>
  <sheetProtection sheet="1" selectLockedCells="1"/>
  <mergeCells count="9">
    <mergeCell ref="Y4:Y5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2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2024-01-21T21:43:55Z</dcterms:modified>
  <cp:category/>
  <cp:version/>
  <cp:contentType/>
  <cp:contentStatus/>
</cp:coreProperties>
</file>